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GLAVAMA\Documents\Автово\МА\Постановления\2020 год\"/>
    </mc:Choice>
  </mc:AlternateContent>
  <xr:revisionPtr revIDLastSave="0" documentId="13_ncr:1_{1D063BD7-02E7-4448-BAC4-B59C5C877404}" xr6:coauthVersionLast="45" xr6:coauthVersionMax="45" xr10:uidLastSave="{00000000-0000-0000-0000-000000000000}"/>
  <bookViews>
    <workbookView xWindow="-120" yWindow="-120" windowWidth="29040" windowHeight="15840" xr2:uid="{6DF16396-7291-4794-90C6-99EFC9F7A509}"/>
  </bookViews>
  <sheets>
    <sheet name="0503_окончательный вариант" sheetId="1" r:id="rId1"/>
  </sheets>
  <definedNames>
    <definedName name="_xlnm.Print_Area" localSheetId="0">'0503_окончательный вариант'!$A$1:$G$39</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1" l="1"/>
  <c r="G32" i="1"/>
  <c r="C32" i="1"/>
  <c r="C31" i="1"/>
  <c r="C30" i="1" s="1"/>
  <c r="G30" i="1"/>
  <c r="F30" i="1"/>
  <c r="E30" i="1"/>
  <c r="D30" i="1"/>
  <c r="C29" i="1"/>
  <c r="G28" i="1"/>
  <c r="G27" i="1" s="1"/>
  <c r="G26" i="1" s="1"/>
  <c r="C28" i="1"/>
  <c r="C27" i="1" s="1"/>
  <c r="F27" i="1"/>
  <c r="E27" i="1"/>
  <c r="D27" i="1"/>
  <c r="D26" i="1" s="1"/>
  <c r="F26" i="1"/>
  <c r="E26" i="1"/>
  <c r="C25" i="1"/>
  <c r="G24" i="1"/>
  <c r="C24" i="1" s="1"/>
  <c r="G23" i="1"/>
  <c r="C23" i="1"/>
  <c r="F22" i="1"/>
  <c r="F19" i="1" s="1"/>
  <c r="E22" i="1"/>
  <c r="C22" i="1" s="1"/>
  <c r="E21" i="1"/>
  <c r="C21" i="1"/>
  <c r="C20" i="1"/>
  <c r="E19" i="1"/>
  <c r="D19" i="1"/>
  <c r="C18" i="1"/>
  <c r="C17" i="1"/>
  <c r="C16" i="1"/>
  <c r="F15" i="1"/>
  <c r="C15" i="1"/>
  <c r="F14" i="1"/>
  <c r="C14" i="1" s="1"/>
  <c r="F13" i="1"/>
  <c r="C13" i="1"/>
  <c r="C12" i="1"/>
  <c r="G11" i="1"/>
  <c r="E11" i="1"/>
  <c r="D11" i="1"/>
  <c r="G10" i="1"/>
  <c r="C10" i="1"/>
  <c r="C9" i="1"/>
  <c r="C8" i="1" s="1"/>
  <c r="G8" i="1"/>
  <c r="F8" i="1"/>
  <c r="E8" i="1"/>
  <c r="D8" i="1"/>
  <c r="E7" i="1"/>
  <c r="E34" i="1" s="1"/>
  <c r="D7" i="1"/>
  <c r="C7" i="1"/>
  <c r="D34" i="1" l="1"/>
  <c r="C11" i="1"/>
  <c r="C19" i="1"/>
  <c r="C26" i="1"/>
  <c r="F11" i="1"/>
  <c r="F34" i="1" s="1"/>
  <c r="G19" i="1"/>
  <c r="G34" i="1" s="1"/>
  <c r="C34" i="1" l="1"/>
</calcChain>
</file>

<file path=xl/sharedStrings.xml><?xml version="1.0" encoding="utf-8"?>
<sst xmlns="http://schemas.openxmlformats.org/spreadsheetml/2006/main" count="62" uniqueCount="62">
  <si>
    <t>Перечень мероприятий по благоустройству, а также по осуществлению работ в сфере озеленения территории МО МО Автово в 2020 году</t>
  </si>
  <si>
    <t>Лимит финансирования на 2020 год – 23 409 700 рублей</t>
  </si>
  <si>
    <t>№ п/п</t>
  </si>
  <si>
    <t xml:space="preserve">Наименование товара, работ, услуг 
 </t>
  </si>
  <si>
    <t>Лимит финансирования на 2020 год 
(в рублях)</t>
  </si>
  <si>
    <t>Лимит финансирования на первый квартал 2020 года (в рублях)</t>
  </si>
  <si>
    <t>Лимит финансирования на второй квартал 2020 года (в рублях)</t>
  </si>
  <si>
    <t>Лимит финансирования на третий квартал 2020 года (в рублях)</t>
  </si>
  <si>
    <t>Лимит финансирования на четвёртый квартал 2020  года (в рублях)</t>
  </si>
  <si>
    <t>Обеспечение проектирования благоустройства при размещении элементов благоустройства</t>
  </si>
  <si>
    <t>Содержание внутриквартальных территорий в части обеспечения ремонта покрытий, расположенных на внутриквартальных территориях, и проведения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t>
  </si>
  <si>
    <t>2.1</t>
  </si>
  <si>
    <t>а) обеспечение ремонта покрытий, расположенных на внутриквартальных территориях</t>
  </si>
  <si>
    <t>2.2</t>
  </si>
  <si>
    <t xml:space="preserve"> б) проведение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t>
  </si>
  <si>
    <t>Размещение, содержание, включая ремонт, ограждений декоративных, ограждений газонных, полусфер, надолбов, приствольных решеток, устройств для вертикального озеленения и цветочного оформления, навесов, беседок, уличной мебели, урн, элементов озеленения, информационных щитов и стендов, планировочного устройства, за исключением велосипедных дорожек; размещение покрытий, в том числе предназначенных для кратковременного и длительного хранения индивидуального автотранспорта, на внутриквартальных территориях:</t>
  </si>
  <si>
    <t>3.1</t>
  </si>
  <si>
    <t>а) Размещение, содержание, включая ремонт, ограждений декоративных, ограждений газонных</t>
  </si>
  <si>
    <t>3.2</t>
  </si>
  <si>
    <t>б) Размещение, содержание, включая ремонт, полусфер</t>
  </si>
  <si>
    <t>3.3</t>
  </si>
  <si>
    <r>
      <t>в)</t>
    </r>
    <r>
      <rPr>
        <b/>
        <i/>
        <sz val="12"/>
        <color indexed="8"/>
        <rFont val="Times New Roman"/>
        <family val="1"/>
        <charset val="204"/>
      </rPr>
      <t xml:space="preserve"> </t>
    </r>
    <r>
      <rPr>
        <b/>
        <i/>
        <sz val="10"/>
        <color indexed="8"/>
        <rFont val="Times New Roman"/>
        <family val="1"/>
        <charset val="204"/>
      </rPr>
      <t>Размещение, содержание, перенос  включая ремонт, уличной мебели, урн</t>
    </r>
  </si>
  <si>
    <t>3.4</t>
  </si>
  <si>
    <t>г) Размещение, содержание, включая ремонт, элементов озеленения</t>
  </si>
  <si>
    <t>3.5</t>
  </si>
  <si>
    <t>д) Размещение, содержание, включая ремонт, информационных щитов и стендов</t>
  </si>
  <si>
    <t>3.6</t>
  </si>
  <si>
    <t>е) Размещение, содержание, включая ремонт, планировочного устройства (за исключением велосипедных дорожек)</t>
  </si>
  <si>
    <t>3.7</t>
  </si>
  <si>
    <t>ж) Размещение покрытий</t>
  </si>
  <si>
    <t>Размещение, содержание спортивных, детских площадок, включая ремонт расположенных на них элементов благоустройства, на внутриквартальных территориях:</t>
  </si>
  <si>
    <t>4.1</t>
  </si>
  <si>
    <t xml:space="preserve"> а) текущий ремонт детского игрового оборудования в том числе материальные запасы </t>
  </si>
  <si>
    <t>4.2</t>
  </si>
  <si>
    <t>б) ремонт детского игрового оборудования (материальные запасы)</t>
  </si>
  <si>
    <t>4.3</t>
  </si>
  <si>
    <t>в) завоз песка в песочницы</t>
  </si>
  <si>
    <t>4.4</t>
  </si>
  <si>
    <t>г) демонтаж детского игрового оборудования, восстановление набивного покрытия детской игровой площадки</t>
  </si>
  <si>
    <t>4.5</t>
  </si>
  <si>
    <t>д) установка детского игрового оборудования</t>
  </si>
  <si>
    <t>4.6</t>
  </si>
  <si>
    <t>е)устройство покрытия детской площадки</t>
  </si>
  <si>
    <t>Осуществление работ в сфере озеленения на территории муниципального образования</t>
  </si>
  <si>
    <t>5.1</t>
  </si>
  <si>
    <t>а) работы по компенсационному озеленению в отношении территорий зеленых насаждений общего пользования местного значения, осуществляемому в соответствии с законом Санкт-Петербурга:</t>
  </si>
  <si>
    <t>5.1.1</t>
  </si>
  <si>
    <t xml:space="preserve"> посадка деревьев</t>
  </si>
  <si>
    <t>5.1.2</t>
  </si>
  <si>
    <t xml:space="preserve"> посадка  кустарников</t>
  </si>
  <si>
    <t>5.2</t>
  </si>
  <si>
    <t>б) содержание, в том числе уборка, территорий зеленых насаждений общего пользования местного значения (включая расположенных на них элементов благоустройства), защита зеленых насаждений на указанных территориях</t>
  </si>
  <si>
    <t>5.2.1</t>
  </si>
  <si>
    <r>
      <t xml:space="preserve"> уборка территорий зеленых насаждений общего пользования местного значения</t>
    </r>
    <r>
      <rPr>
        <b/>
        <i/>
        <sz val="12"/>
        <color indexed="8"/>
        <rFont val="Times New Roman"/>
        <family val="1"/>
        <charset val="204"/>
      </rPr>
      <t xml:space="preserve"> </t>
    </r>
    <r>
      <rPr>
        <b/>
        <i/>
        <sz val="10"/>
        <color indexed="8"/>
        <rFont val="Times New Roman"/>
        <family val="1"/>
        <charset val="204"/>
      </rPr>
      <t>уборка, территорий зеленых насаждений общего пользования местного значения (включая расположенных на них элементов благоустройства);</t>
    </r>
  </si>
  <si>
    <t>5.2.2</t>
  </si>
  <si>
    <t xml:space="preserve"> проведение санитарных рубок на территории зеленых насаждений общего пользования местного значения уборка, территорий зеленых насаждений общего пользования местного значения
(удаление деревьев и кустарников; кронирование (омоложение) деревьев и кустарников; фрезерование пней; корчевание кустов)</t>
  </si>
  <si>
    <t>5.3</t>
  </si>
  <si>
    <t>в) создание (размещение), переустройство, восстановление и ремонт объектов зеленых насаждений, расположенных на территориях зеленых насаждений общего пользования местного значения (ремонт газонов)</t>
  </si>
  <si>
    <t>Итого лимит финансирования на 2020 год</t>
  </si>
  <si>
    <t>Раздел II. Адреса и объёмы поставок товаров, выполнения работ, оказания услуг</t>
  </si>
  <si>
    <t xml:space="preserve">Если иное не установлено решениями муниципального совета МО Автово, постановлениями местной администрации МО МО Автово, настоящим Приложением, адреса (в границах территории МО МО Автово)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Объёмы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в соответствии с лимитами финансирования, установленными разделом I настоящего Приложения.  </t>
  </si>
  <si>
    <t>Приложение к постановлению местной администрации
МО МО Автово 18 декабря 2019 года № 23-п (в редакции изменений, внесенных постановлениями местной администрации МО Автово от 1 апреля 2020 года № 16-п, от 10 июня 2020 года № 23-п, от 9 сентября 2020 года № 34-п)
глава местной администрации МО МО Автово
___________________А.В. Кесаев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</si>
</sst>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04"/>
      <scheme val="minor"/>
    </font>
    <font>
      <b/>
      <sz val="11"/>
      <color theme="1"/>
      <name val="Calibri"/>
      <family val="2"/>
      <charset val="204"/>
      <scheme val="minor"/>
    </font>
    <font>
      <sz val="11"/>
      <color indexed="8"/>
      <name val="Times New Roman"/>
      <family val="1"/>
      <charset val="204"/>
    </font>
    <font>
      <b/>
      <sz val="14"/>
      <color indexed="8"/>
      <name val="Times New Roman"/>
      <family val="1"/>
      <charset val="204"/>
    </font>
    <font>
      <b/>
      <sz val="12"/>
      <color indexed="8"/>
      <name val="Times New Roman"/>
      <family val="1"/>
      <charset val="204"/>
    </font>
    <font>
      <b/>
      <sz val="11"/>
      <color indexed="8"/>
      <name val="Times New Roman"/>
      <family val="1"/>
      <charset val="204"/>
    </font>
    <font>
      <b/>
      <sz val="9"/>
      <color indexed="8"/>
      <name val="Times New Roman"/>
      <family val="1"/>
      <charset val="204"/>
    </font>
    <font>
      <b/>
      <sz val="10"/>
      <color indexed="8"/>
      <name val="Times New Roman"/>
      <family val="1"/>
      <charset val="204"/>
    </font>
    <font>
      <b/>
      <i/>
      <sz val="10"/>
      <color indexed="8"/>
      <name val="Times New Roman"/>
      <family val="1"/>
      <charset val="204"/>
    </font>
    <font>
      <i/>
      <sz val="11"/>
      <color indexed="8"/>
      <name val="Times New Roman"/>
      <family val="1"/>
      <charset val="204"/>
    </font>
    <font>
      <b/>
      <i/>
      <sz val="12"/>
      <color indexed="8"/>
      <name val="Times New Roman"/>
      <family val="1"/>
      <charset val="204"/>
    </font>
    <font>
      <sz val="11"/>
      <name val="Times New Roman"/>
      <family val="1"/>
      <charset val="204"/>
    </font>
    <font>
      <b/>
      <i/>
      <sz val="10"/>
      <name val="Times New Roman"/>
      <family val="1"/>
      <charset val="204"/>
    </font>
    <font>
      <i/>
      <sz val="11"/>
      <name val="Times New Roman"/>
      <family val="1"/>
      <charset val="204"/>
    </font>
    <font>
      <sz val="11"/>
      <name val="Calibri"/>
      <family val="2"/>
      <charset val="204"/>
    </font>
    <font>
      <b/>
      <i/>
      <sz val="11"/>
      <color indexed="8"/>
      <name val="Times New Roman"/>
      <family val="1"/>
      <charset val="204"/>
    </font>
    <font>
      <b/>
      <i/>
      <u/>
      <sz val="10"/>
      <color indexed="8"/>
      <name val="Times New Roman"/>
      <family val="1"/>
      <charset val="204"/>
    </font>
  </fonts>
  <fills count="4">
    <fill>
      <patternFill patternType="none"/>
    </fill>
    <fill>
      <patternFill patternType="gray125"/>
    </fill>
    <fill>
      <patternFill patternType="solid">
        <fgColor indexed="13"/>
        <bgColor indexed="64"/>
      </patternFill>
    </fill>
    <fill>
      <patternFill patternType="solid">
        <fgColor indexed="5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shrinkToFit="1"/>
    </xf>
    <xf numFmtId="0" fontId="7" fillId="0" borderId="1" xfId="0" applyFont="1" applyBorder="1" applyAlignment="1">
      <alignment vertical="center" wrapText="1" shrinkToFit="1"/>
    </xf>
    <xf numFmtId="4"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shrinkToFit="1"/>
    </xf>
    <xf numFmtId="0" fontId="1" fillId="0" borderId="0" xfId="0" applyFont="1" applyAlignment="1">
      <alignment horizontal="left"/>
    </xf>
    <xf numFmtId="0" fontId="0" fillId="2" borderId="0" xfId="0" applyFill="1"/>
    <xf numFmtId="49" fontId="2" fillId="0" borderId="1" xfId="0" applyNumberFormat="1" applyFont="1" applyBorder="1" applyAlignment="1">
      <alignment horizontal="center" vertical="center"/>
    </xf>
    <xf numFmtId="0" fontId="8" fillId="0" borderId="1" xfId="0" applyFont="1" applyBorder="1" applyAlignment="1">
      <alignment vertical="center" wrapText="1" shrinkToFit="1"/>
    </xf>
    <xf numFmtId="4" fontId="9" fillId="0" borderId="1" xfId="0" applyNumberFormat="1" applyFont="1" applyBorder="1" applyAlignment="1">
      <alignment horizontal="center" vertical="center" wrapText="1"/>
    </xf>
    <xf numFmtId="0" fontId="0" fillId="3" borderId="0" xfId="0" applyFill="1"/>
    <xf numFmtId="0" fontId="8" fillId="0" borderId="1" xfId="0" applyFont="1" applyBorder="1" applyAlignment="1">
      <alignment horizontal="justify" vertical="center" wrapText="1"/>
    </xf>
    <xf numFmtId="0" fontId="8" fillId="0" borderId="1" xfId="0" applyFont="1" applyBorder="1" applyAlignment="1">
      <alignment vertical="center" wrapText="1"/>
    </xf>
    <xf numFmtId="4" fontId="9" fillId="0" borderId="1" xfId="0" applyNumberFormat="1" applyFont="1" applyBorder="1" applyAlignment="1">
      <alignment horizontal="center" vertical="center" wrapText="1" shrinkToFit="1"/>
    </xf>
    <xf numFmtId="0" fontId="8" fillId="0" borderId="1" xfId="0" applyFont="1" applyBorder="1" applyAlignment="1">
      <alignment wrapText="1" shrinkToFit="1"/>
    </xf>
    <xf numFmtId="4" fontId="0" fillId="0" borderId="0" xfId="0" applyNumberFormat="1"/>
    <xf numFmtId="49" fontId="11" fillId="0" borderId="1" xfId="0" applyNumberFormat="1" applyFont="1" applyBorder="1" applyAlignment="1">
      <alignment horizontal="center" vertical="center"/>
    </xf>
    <xf numFmtId="0" fontId="12" fillId="0" borderId="1" xfId="0" applyFont="1" applyBorder="1" applyAlignment="1">
      <alignment horizontal="justify" vertical="center" wrapText="1"/>
    </xf>
    <xf numFmtId="4" fontId="13" fillId="0" borderId="1" xfId="0" applyNumberFormat="1" applyFont="1" applyBorder="1" applyAlignment="1">
      <alignment horizontal="center" vertical="center" wrapText="1"/>
    </xf>
    <xf numFmtId="0" fontId="14" fillId="0" borderId="0" xfId="0" applyFont="1"/>
    <xf numFmtId="0" fontId="14" fillId="3" borderId="0" xfId="0" applyFont="1" applyFill="1"/>
    <xf numFmtId="49" fontId="15" fillId="0" borderId="1" xfId="0" applyNumberFormat="1" applyFont="1" applyBorder="1" applyAlignment="1">
      <alignment horizontal="center" vertical="center"/>
    </xf>
    <xf numFmtId="0" fontId="7" fillId="0" borderId="1" xfId="0" applyFont="1" applyBorder="1" applyAlignment="1">
      <alignment horizontal="justify" vertical="center" wrapText="1"/>
    </xf>
    <xf numFmtId="49" fontId="9" fillId="0" borderId="1" xfId="0" applyNumberFormat="1" applyFont="1" applyBorder="1" applyAlignment="1">
      <alignment horizontal="center" vertical="center"/>
    </xf>
    <xf numFmtId="0" fontId="16" fillId="0" borderId="1" xfId="0" quotePrefix="1" applyFont="1" applyBorder="1" applyAlignment="1">
      <alignment horizontal="justify" vertical="center" wrapText="1"/>
    </xf>
    <xf numFmtId="0" fontId="16" fillId="0" borderId="1" xfId="0" quotePrefix="1" applyFont="1" applyBorder="1"/>
    <xf numFmtId="4" fontId="15" fillId="0" borderId="1" xfId="0" applyNumberFormat="1" applyFont="1" applyBorder="1" applyAlignment="1">
      <alignment horizontal="center" vertical="center" wrapText="1"/>
    </xf>
    <xf numFmtId="0" fontId="8" fillId="0" borderId="1" xfId="0" quotePrefix="1" applyFont="1" applyBorder="1" applyAlignment="1">
      <alignment horizontal="justify" vertical="center"/>
    </xf>
    <xf numFmtId="0" fontId="8" fillId="0" borderId="1" xfId="0" quotePrefix="1" applyFont="1" applyBorder="1" applyAlignment="1">
      <alignment horizontal="justify" vertical="center" wrapText="1"/>
    </xf>
    <xf numFmtId="4" fontId="15" fillId="0" borderId="1" xfId="0" applyNumberFormat="1" applyFont="1" applyBorder="1" applyAlignment="1">
      <alignment horizontal="center" vertical="center" wrapText="1" shrinkToFit="1"/>
    </xf>
    <xf numFmtId="0" fontId="0" fillId="0" borderId="1" xfId="0" applyBorder="1"/>
    <xf numFmtId="0" fontId="7" fillId="0" borderId="1" xfId="0" applyFont="1" applyBorder="1" applyAlignment="1">
      <alignment horizontal="center" vertical="center" wrapText="1" shrinkToFit="1"/>
    </xf>
    <xf numFmtId="4" fontId="4" fillId="0" borderId="1" xfId="0" applyNumberFormat="1" applyFont="1" applyBorder="1" applyAlignment="1">
      <alignment horizontal="center" wrapText="1"/>
    </xf>
    <xf numFmtId="49" fontId="0" fillId="0" borderId="0" xfId="0" applyNumberFormat="1"/>
    <xf numFmtId="0" fontId="2" fillId="0" borderId="0" xfId="0" applyFont="1" applyAlignment="1">
      <alignment horizontal="left" wrapText="1" shrinkToFit="1"/>
    </xf>
    <xf numFmtId="0" fontId="2" fillId="0" borderId="0" xfId="0" applyFont="1" applyFill="1" applyAlignment="1">
      <alignment horizontal="left" vertical="center" wrapText="1" shrinkToFit="1"/>
    </xf>
    <xf numFmtId="0" fontId="3" fillId="0" borderId="1" xfId="0" applyFont="1" applyBorder="1" applyAlignment="1">
      <alignment horizontal="center" vertical="center" wrapText="1" shrinkToFit="1"/>
    </xf>
    <xf numFmtId="0" fontId="0" fillId="0" borderId="1" xfId="0"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0" fillId="0" borderId="1" xfId="0" applyBorder="1" applyAlignment="1">
      <alignment horizontal="center" wrapText="1"/>
    </xf>
    <xf numFmtId="49" fontId="2" fillId="0" borderId="1" xfId="0" applyNumberFormat="1" applyFont="1" applyBorder="1" applyAlignment="1">
      <alignment wrapText="1" shrinkToFit="1"/>
    </xf>
    <xf numFmtId="0" fontId="2" fillId="0" borderId="1" xfId="0" applyFont="1" applyBorder="1" applyAlignment="1">
      <alignment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BBE4E-CBB7-45FD-9270-6231DFDC3D29}">
  <dimension ref="A1:FU47"/>
  <sheetViews>
    <sheetView tabSelected="1" view="pageBreakPreview" zoomScaleNormal="100" zoomScaleSheetLayoutView="100" workbookViewId="0">
      <selection activeCell="B3" sqref="B3:G3"/>
    </sheetView>
  </sheetViews>
  <sheetFormatPr defaultRowHeight="15" x14ac:dyDescent="0.25"/>
  <cols>
    <col min="1" max="1" width="6" customWidth="1"/>
    <col min="2" max="2" width="27.5703125" customWidth="1"/>
    <col min="3" max="3" width="16.7109375" bestFit="1" customWidth="1"/>
    <col min="4" max="4" width="16.42578125" customWidth="1"/>
    <col min="5" max="5" width="17" bestFit="1" customWidth="1"/>
    <col min="6" max="6" width="15" customWidth="1"/>
    <col min="7" max="7" width="17" bestFit="1" customWidth="1"/>
    <col min="8" max="8" width="30" customWidth="1"/>
  </cols>
  <sheetData>
    <row r="1" spans="1:177" ht="237.75" customHeight="1" x14ac:dyDescent="0.25">
      <c r="D1" s="37"/>
      <c r="E1" s="37"/>
      <c r="F1" s="38" t="s">
        <v>61</v>
      </c>
      <c r="G1" s="38"/>
    </row>
    <row r="3" spans="1:177" ht="87.75" customHeight="1" x14ac:dyDescent="0.25">
      <c r="A3" s="33"/>
      <c r="B3" s="39" t="s">
        <v>0</v>
      </c>
      <c r="C3" s="39"/>
      <c r="D3" s="39"/>
      <c r="E3" s="39"/>
      <c r="F3" s="40"/>
      <c r="G3" s="40"/>
    </row>
    <row r="4" spans="1:177" ht="15.75" x14ac:dyDescent="0.25">
      <c r="A4" s="33"/>
      <c r="B4" s="41" t="s">
        <v>1</v>
      </c>
      <c r="C4" s="41"/>
      <c r="D4" s="41"/>
      <c r="E4" s="41"/>
      <c r="F4" s="42"/>
      <c r="G4" s="42"/>
    </row>
    <row r="5" spans="1:177" x14ac:dyDescent="0.25">
      <c r="A5" s="33"/>
      <c r="B5" s="33"/>
      <c r="C5" s="33"/>
      <c r="D5" s="33"/>
      <c r="E5" s="33"/>
      <c r="F5" s="33"/>
      <c r="G5" s="33"/>
    </row>
    <row r="6" spans="1:177" ht="75.75" customHeight="1" x14ac:dyDescent="0.25">
      <c r="A6" s="1" t="s">
        <v>2</v>
      </c>
      <c r="B6" s="2" t="s">
        <v>3</v>
      </c>
      <c r="C6" s="3" t="s">
        <v>4</v>
      </c>
      <c r="D6" s="3" t="s">
        <v>5</v>
      </c>
      <c r="E6" s="4" t="s">
        <v>6</v>
      </c>
      <c r="F6" s="3" t="s">
        <v>7</v>
      </c>
      <c r="G6" s="4" t="s">
        <v>8</v>
      </c>
    </row>
    <row r="7" spans="1:177" s="9" customFormat="1" ht="78" customHeight="1" x14ac:dyDescent="0.25">
      <c r="A7" s="1">
        <v>1</v>
      </c>
      <c r="B7" s="5" t="s">
        <v>9</v>
      </c>
      <c r="C7" s="6">
        <f>D7+E7+F7+G7</f>
        <v>40000</v>
      </c>
      <c r="D7" s="7">
        <f>100000-60000</f>
        <v>40000</v>
      </c>
      <c r="E7" s="7">
        <f>30000-30000</f>
        <v>0</v>
      </c>
      <c r="F7" s="7">
        <v>0</v>
      </c>
      <c r="G7" s="7">
        <v>0</v>
      </c>
      <c r="H7" s="8"/>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row>
    <row r="8" spans="1:177" ht="215.25" customHeight="1" x14ac:dyDescent="0.25">
      <c r="A8" s="1">
        <v>2</v>
      </c>
      <c r="B8" s="5" t="s">
        <v>10</v>
      </c>
      <c r="C8" s="6">
        <f>C9+C10</f>
        <v>5000000</v>
      </c>
      <c r="D8" s="7">
        <f>D9+D10</f>
        <v>0</v>
      </c>
      <c r="E8" s="6">
        <f>E9+E10</f>
        <v>4500000</v>
      </c>
      <c r="F8" s="7">
        <f>F9+F10</f>
        <v>400000</v>
      </c>
      <c r="G8" s="6">
        <f>G9+G10</f>
        <v>100000</v>
      </c>
    </row>
    <row r="9" spans="1:177" s="13" customFormat="1" ht="54" x14ac:dyDescent="0.25">
      <c r="A9" s="10" t="s">
        <v>11</v>
      </c>
      <c r="B9" s="11" t="s">
        <v>12</v>
      </c>
      <c r="C9" s="12">
        <f t="shared" ref="C9:C21" si="0">D9+E9+F9+G9</f>
        <v>4900000</v>
      </c>
      <c r="D9" s="12">
        <v>0</v>
      </c>
      <c r="E9" s="12">
        <v>4500000</v>
      </c>
      <c r="F9" s="12">
        <v>400000</v>
      </c>
      <c r="G9" s="12">
        <v>0</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row>
    <row r="10" spans="1:177" ht="117" customHeight="1" x14ac:dyDescent="0.25">
      <c r="A10" s="10" t="s">
        <v>13</v>
      </c>
      <c r="B10" s="14" t="s">
        <v>14</v>
      </c>
      <c r="C10" s="12">
        <f t="shared" si="0"/>
        <v>100000</v>
      </c>
      <c r="D10" s="12">
        <v>0</v>
      </c>
      <c r="E10" s="12">
        <v>0</v>
      </c>
      <c r="F10" s="12">
        <v>0</v>
      </c>
      <c r="G10" s="12">
        <f>500000-400000</f>
        <v>100000</v>
      </c>
    </row>
    <row r="11" spans="1:177" ht="330" customHeight="1" x14ac:dyDescent="0.25">
      <c r="A11" s="1">
        <v>3</v>
      </c>
      <c r="B11" s="5" t="s">
        <v>15</v>
      </c>
      <c r="C11" s="6">
        <f>C12+C13+C14+C15+C16+C17+C18</f>
        <v>50000</v>
      </c>
      <c r="D11" s="6">
        <f>D12+D13+D14+D15+D16+D17+D18</f>
        <v>0</v>
      </c>
      <c r="E11" s="6">
        <f>E12+E13+E14+E15+E16+E17+E18</f>
        <v>0</v>
      </c>
      <c r="F11" s="6">
        <f>F12+F13+F14+F15+F16+F17+F18</f>
        <v>50000</v>
      </c>
      <c r="G11" s="6">
        <f>G12+G13+G14+G15+G16+G17+G18</f>
        <v>0</v>
      </c>
    </row>
    <row r="12" spans="1:177" s="9" customFormat="1" ht="54" x14ac:dyDescent="0.25">
      <c r="A12" s="10" t="s">
        <v>16</v>
      </c>
      <c r="B12" s="11" t="s">
        <v>17</v>
      </c>
      <c r="C12" s="12">
        <f t="shared" si="0"/>
        <v>0</v>
      </c>
      <c r="D12" s="12">
        <v>0</v>
      </c>
      <c r="E12" s="12">
        <v>0</v>
      </c>
      <c r="F12" s="12">
        <v>0</v>
      </c>
      <c r="G12" s="12">
        <v>0</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row>
    <row r="13" spans="1:177" ht="27" x14ac:dyDescent="0.25">
      <c r="A13" s="10" t="s">
        <v>18</v>
      </c>
      <c r="B13" s="14" t="s">
        <v>19</v>
      </c>
      <c r="C13" s="12">
        <f t="shared" si="0"/>
        <v>0</v>
      </c>
      <c r="D13" s="12">
        <v>0</v>
      </c>
      <c r="E13" s="12">
        <v>0</v>
      </c>
      <c r="F13" s="12">
        <f>100000-12000-88000</f>
        <v>0</v>
      </c>
      <c r="G13" s="12">
        <v>0</v>
      </c>
    </row>
    <row r="14" spans="1:177" ht="42.75" x14ac:dyDescent="0.25">
      <c r="A14" s="10" t="s">
        <v>20</v>
      </c>
      <c r="B14" s="15" t="s">
        <v>21</v>
      </c>
      <c r="C14" s="12">
        <f t="shared" si="0"/>
        <v>50000</v>
      </c>
      <c r="D14" s="16">
        <v>0</v>
      </c>
      <c r="E14" s="12">
        <v>0</v>
      </c>
      <c r="F14" s="16">
        <f>12000+38000</f>
        <v>50000</v>
      </c>
      <c r="G14" s="12">
        <v>0</v>
      </c>
    </row>
    <row r="15" spans="1:177" ht="40.5" x14ac:dyDescent="0.25">
      <c r="A15" s="10" t="s">
        <v>22</v>
      </c>
      <c r="B15" s="11" t="s">
        <v>23</v>
      </c>
      <c r="C15" s="12">
        <f t="shared" si="0"/>
        <v>0</v>
      </c>
      <c r="D15" s="16">
        <v>0</v>
      </c>
      <c r="E15" s="16">
        <v>0</v>
      </c>
      <c r="F15" s="16">
        <f>100000-100000</f>
        <v>0</v>
      </c>
      <c r="G15" s="16">
        <v>0</v>
      </c>
    </row>
    <row r="16" spans="1:177" ht="54" x14ac:dyDescent="0.25">
      <c r="A16" s="10" t="s">
        <v>24</v>
      </c>
      <c r="B16" s="17" t="s">
        <v>25</v>
      </c>
      <c r="C16" s="12">
        <f t="shared" si="0"/>
        <v>0</v>
      </c>
      <c r="D16" s="12">
        <v>0</v>
      </c>
      <c r="E16" s="12">
        <v>0</v>
      </c>
      <c r="F16" s="12">
        <v>0</v>
      </c>
      <c r="G16" s="12">
        <v>0</v>
      </c>
    </row>
    <row r="17" spans="1:177" ht="67.5" x14ac:dyDescent="0.25">
      <c r="A17" s="10" t="s">
        <v>26</v>
      </c>
      <c r="B17" s="14" t="s">
        <v>27</v>
      </c>
      <c r="C17" s="12">
        <f t="shared" si="0"/>
        <v>0</v>
      </c>
      <c r="D17" s="12">
        <v>0</v>
      </c>
      <c r="E17" s="12">
        <v>0</v>
      </c>
      <c r="F17" s="12">
        <v>0</v>
      </c>
      <c r="G17" s="12">
        <v>0</v>
      </c>
    </row>
    <row r="18" spans="1:177" x14ac:dyDescent="0.25">
      <c r="A18" s="10" t="s">
        <v>28</v>
      </c>
      <c r="B18" s="11" t="s">
        <v>29</v>
      </c>
      <c r="C18" s="12">
        <f t="shared" si="0"/>
        <v>0</v>
      </c>
      <c r="D18" s="16">
        <v>0</v>
      </c>
      <c r="E18" s="12">
        <v>0</v>
      </c>
      <c r="F18" s="16">
        <v>0</v>
      </c>
      <c r="G18" s="12">
        <v>0</v>
      </c>
    </row>
    <row r="19" spans="1:177" ht="118.5" customHeight="1" x14ac:dyDescent="0.25">
      <c r="A19" s="1">
        <v>4</v>
      </c>
      <c r="B19" s="5" t="s">
        <v>30</v>
      </c>
      <c r="C19" s="6">
        <f>C20+C21+C22+C23+C24+C25</f>
        <v>3852600</v>
      </c>
      <c r="D19" s="6">
        <f t="shared" ref="D19:G19" si="1">D20+D21+D22+D23+D24+D25</f>
        <v>95400</v>
      </c>
      <c r="E19" s="6">
        <f t="shared" si="1"/>
        <v>995400</v>
      </c>
      <c r="F19" s="6">
        <f t="shared" si="1"/>
        <v>2566700</v>
      </c>
      <c r="G19" s="6">
        <f t="shared" si="1"/>
        <v>195100</v>
      </c>
      <c r="H19" s="18"/>
    </row>
    <row r="20" spans="1:177" ht="63" customHeight="1" x14ac:dyDescent="0.25">
      <c r="A20" s="10" t="s">
        <v>31</v>
      </c>
      <c r="B20" s="14" t="s">
        <v>32</v>
      </c>
      <c r="C20" s="12">
        <f t="shared" si="0"/>
        <v>381300</v>
      </c>
      <c r="D20" s="12">
        <v>95400</v>
      </c>
      <c r="E20" s="12">
        <v>95400</v>
      </c>
      <c r="F20" s="12">
        <v>95400</v>
      </c>
      <c r="G20" s="12">
        <v>95100</v>
      </c>
    </row>
    <row r="21" spans="1:177" ht="40.5" x14ac:dyDescent="0.25">
      <c r="A21" s="10" t="s">
        <v>33</v>
      </c>
      <c r="B21" s="11" t="s">
        <v>34</v>
      </c>
      <c r="C21" s="12">
        <f t="shared" si="0"/>
        <v>21300</v>
      </c>
      <c r="D21" s="16">
        <v>0</v>
      </c>
      <c r="E21" s="12">
        <f>21300-21300</f>
        <v>0</v>
      </c>
      <c r="F21" s="16">
        <v>21300</v>
      </c>
      <c r="G21" s="12">
        <v>0</v>
      </c>
    </row>
    <row r="22" spans="1:177" s="23" customFormat="1" x14ac:dyDescent="0.25">
      <c r="A22" s="19" t="s">
        <v>35</v>
      </c>
      <c r="B22" s="20" t="s">
        <v>36</v>
      </c>
      <c r="C22" s="21">
        <f>D22+E22+F22+G22</f>
        <v>50000</v>
      </c>
      <c r="D22" s="21">
        <v>0</v>
      </c>
      <c r="E22" s="21">
        <f>50000-50000</f>
        <v>0</v>
      </c>
      <c r="F22" s="21">
        <f>50000+50000-50000</f>
        <v>50000</v>
      </c>
      <c r="G22" s="21">
        <v>0</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row>
    <row r="23" spans="1:177" ht="67.5" x14ac:dyDescent="0.25">
      <c r="A23" s="10" t="s">
        <v>37</v>
      </c>
      <c r="B23" s="11" t="s">
        <v>38</v>
      </c>
      <c r="C23" s="12">
        <f>D23+E23+F23+G23</f>
        <v>400000</v>
      </c>
      <c r="D23" s="16">
        <v>0</v>
      </c>
      <c r="E23" s="12">
        <v>200000</v>
      </c>
      <c r="F23" s="16">
        <v>100000</v>
      </c>
      <c r="G23" s="12">
        <f>1300000-1200000</f>
        <v>100000</v>
      </c>
    </row>
    <row r="24" spans="1:177" ht="27" x14ac:dyDescent="0.25">
      <c r="A24" s="10" t="s">
        <v>39</v>
      </c>
      <c r="B24" s="14" t="s">
        <v>40</v>
      </c>
      <c r="C24" s="12">
        <f>D24+E24+F24+G24</f>
        <v>2000000</v>
      </c>
      <c r="D24" s="12">
        <v>0</v>
      </c>
      <c r="E24" s="12">
        <v>700000</v>
      </c>
      <c r="F24" s="12">
        <v>1300000</v>
      </c>
      <c r="G24" s="12">
        <f>2200900-2200900</f>
        <v>0</v>
      </c>
    </row>
    <row r="25" spans="1:177" ht="27" x14ac:dyDescent="0.25">
      <c r="A25" s="10" t="s">
        <v>41</v>
      </c>
      <c r="B25" s="14" t="s">
        <v>42</v>
      </c>
      <c r="C25" s="12">
        <f>D25+E25+F25+G25</f>
        <v>1000000</v>
      </c>
      <c r="D25" s="12"/>
      <c r="E25" s="12"/>
      <c r="F25" s="12">
        <v>1000000</v>
      </c>
      <c r="G25" s="12"/>
    </row>
    <row r="26" spans="1:177" ht="38.25" x14ac:dyDescent="0.25">
      <c r="A26" s="1">
        <v>5</v>
      </c>
      <c r="B26" s="5" t="s">
        <v>43</v>
      </c>
      <c r="C26" s="6">
        <f>C27+C30+C33</f>
        <v>14467100</v>
      </c>
      <c r="D26" s="6">
        <f>D27+D30+D33</f>
        <v>1500000</v>
      </c>
      <c r="E26" s="6">
        <f>E27+E30+E33</f>
        <v>1500000</v>
      </c>
      <c r="F26" s="6">
        <f>F27+F30+F33</f>
        <v>1500000</v>
      </c>
      <c r="G26" s="6">
        <f>G27+G30+G33</f>
        <v>9967100</v>
      </c>
    </row>
    <row r="27" spans="1:177" ht="126" customHeight="1" x14ac:dyDescent="0.25">
      <c r="A27" s="24" t="s">
        <v>44</v>
      </c>
      <c r="B27" s="25" t="s">
        <v>45</v>
      </c>
      <c r="C27" s="12">
        <f>C28+C29</f>
        <v>0</v>
      </c>
      <c r="D27" s="12">
        <f>D28+D29</f>
        <v>0</v>
      </c>
      <c r="E27" s="12">
        <f>E28+E29</f>
        <v>0</v>
      </c>
      <c r="F27" s="12">
        <f>F28+F29</f>
        <v>0</v>
      </c>
      <c r="G27" s="12">
        <f>G28+G29</f>
        <v>0</v>
      </c>
    </row>
    <row r="28" spans="1:177" ht="21" customHeight="1" x14ac:dyDescent="0.25">
      <c r="A28" s="26" t="s">
        <v>46</v>
      </c>
      <c r="B28" s="27" t="s">
        <v>47</v>
      </c>
      <c r="C28" s="12">
        <f>D28+E28+F28+G28</f>
        <v>0</v>
      </c>
      <c r="D28" s="16">
        <v>0</v>
      </c>
      <c r="E28" s="12">
        <v>0</v>
      </c>
      <c r="F28" s="16">
        <v>0</v>
      </c>
      <c r="G28" s="12">
        <f>2000000-2000000</f>
        <v>0</v>
      </c>
    </row>
    <row r="29" spans="1:177" s="9" customFormat="1" ht="12.75" customHeight="1" x14ac:dyDescent="0.25">
      <c r="A29" s="26" t="s">
        <v>48</v>
      </c>
      <c r="B29" s="28" t="s">
        <v>49</v>
      </c>
      <c r="C29" s="12">
        <f>D29+E29+F29+G29</f>
        <v>0</v>
      </c>
      <c r="D29" s="12">
        <v>0</v>
      </c>
      <c r="E29" s="12">
        <v>0</v>
      </c>
      <c r="F29" s="12">
        <v>0</v>
      </c>
      <c r="G29" s="12">
        <v>0</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row>
    <row r="30" spans="1:177" ht="142.5" customHeight="1" x14ac:dyDescent="0.25">
      <c r="A30" s="24" t="s">
        <v>50</v>
      </c>
      <c r="B30" s="11" t="s">
        <v>51</v>
      </c>
      <c r="C30" s="29">
        <f>C31+C32</f>
        <v>14167100</v>
      </c>
      <c r="D30" s="29">
        <f>D31+D32</f>
        <v>1500000</v>
      </c>
      <c r="E30" s="29">
        <f>E31+E32</f>
        <v>1500000</v>
      </c>
      <c r="F30" s="29">
        <f>F31+F32</f>
        <v>1500000</v>
      </c>
      <c r="G30" s="29">
        <f>G31+G32</f>
        <v>9667100</v>
      </c>
    </row>
    <row r="31" spans="1:177" ht="171.75" customHeight="1" x14ac:dyDescent="0.25">
      <c r="A31" s="26" t="s">
        <v>52</v>
      </c>
      <c r="B31" s="30" t="s">
        <v>53</v>
      </c>
      <c r="C31" s="12">
        <f>D31+E31+F31+G31</f>
        <v>5950000</v>
      </c>
      <c r="D31" s="16">
        <v>1500000</v>
      </c>
      <c r="E31" s="12">
        <v>1500000</v>
      </c>
      <c r="F31" s="16">
        <v>1500000</v>
      </c>
      <c r="G31" s="12">
        <v>1450000</v>
      </c>
    </row>
    <row r="32" spans="1:177" ht="191.25" customHeight="1" x14ac:dyDescent="0.25">
      <c r="A32" s="26" t="s">
        <v>54</v>
      </c>
      <c r="B32" s="31" t="s">
        <v>55</v>
      </c>
      <c r="C32" s="12">
        <f>D32+E32+F32+G32</f>
        <v>8217100</v>
      </c>
      <c r="D32" s="16">
        <v>0</v>
      </c>
      <c r="E32" s="12">
        <v>0</v>
      </c>
      <c r="F32" s="16">
        <v>0</v>
      </c>
      <c r="G32" s="12">
        <f>4200000+800000+2490900+726200</f>
        <v>8217100</v>
      </c>
    </row>
    <row r="33" spans="1:177" s="9" customFormat="1" ht="121.5" x14ac:dyDescent="0.25">
      <c r="A33" s="24" t="s">
        <v>56</v>
      </c>
      <c r="B33" s="11" t="s">
        <v>57</v>
      </c>
      <c r="C33" s="29">
        <f>D33+E33+F33+G33</f>
        <v>300000</v>
      </c>
      <c r="D33" s="32">
        <v>0</v>
      </c>
      <c r="E33" s="29">
        <v>0</v>
      </c>
      <c r="F33" s="32">
        <v>0</v>
      </c>
      <c r="G33" s="29">
        <v>300000</v>
      </c>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row>
    <row r="34" spans="1:177" ht="39.75" customHeight="1" x14ac:dyDescent="0.25">
      <c r="A34" s="33"/>
      <c r="B34" s="34" t="s">
        <v>58</v>
      </c>
      <c r="C34" s="35">
        <f>D34+E34+F34+G34</f>
        <v>23409700</v>
      </c>
      <c r="D34" s="35">
        <f>D7+D8+D11+D19+D26</f>
        <v>1635400</v>
      </c>
      <c r="E34" s="35">
        <f>E7+E8+E11+E19+E26</f>
        <v>6995400</v>
      </c>
      <c r="F34" s="35">
        <f>F7+F8+F11+F19+F26</f>
        <v>4516700</v>
      </c>
      <c r="G34" s="35">
        <f>G7+G8+G11+G19+G26</f>
        <v>10262200</v>
      </c>
    </row>
    <row r="35" spans="1:177" ht="24.75" customHeight="1" x14ac:dyDescent="0.25">
      <c r="A35" s="33"/>
      <c r="B35" s="34"/>
      <c r="C35" s="35"/>
      <c r="D35" s="35"/>
      <c r="E35" s="35"/>
      <c r="F35" s="35"/>
      <c r="G35" s="35"/>
    </row>
    <row r="36" spans="1:177" ht="24.75" customHeight="1" x14ac:dyDescent="0.25">
      <c r="A36" s="33"/>
      <c r="B36" s="34"/>
      <c r="C36" s="35"/>
      <c r="D36" s="35"/>
      <c r="E36" s="35"/>
      <c r="F36" s="35"/>
      <c r="G36" s="35"/>
    </row>
    <row r="37" spans="1:177" ht="24.75" customHeight="1" x14ac:dyDescent="0.25">
      <c r="A37" s="33"/>
      <c r="B37" s="43" t="s">
        <v>59</v>
      </c>
      <c r="C37" s="44"/>
      <c r="D37" s="44"/>
      <c r="E37" s="44"/>
      <c r="F37" s="44"/>
      <c r="G37" s="44"/>
    </row>
    <row r="38" spans="1:177" x14ac:dyDescent="0.25">
      <c r="A38" s="33"/>
      <c r="B38" s="33"/>
      <c r="C38" s="33"/>
      <c r="D38" s="33"/>
      <c r="E38" s="33"/>
      <c r="F38" s="33"/>
      <c r="G38" s="33"/>
    </row>
    <row r="39" spans="1:177" ht="120" customHeight="1" x14ac:dyDescent="0.25">
      <c r="A39" s="33"/>
      <c r="B39" s="45" t="s">
        <v>60</v>
      </c>
      <c r="C39" s="46"/>
      <c r="D39" s="46"/>
      <c r="E39" s="46"/>
      <c r="F39" s="46"/>
      <c r="G39" s="46"/>
    </row>
    <row r="40" spans="1:177" x14ac:dyDescent="0.25">
      <c r="B40" s="36"/>
      <c r="C40" s="36"/>
      <c r="D40" s="36"/>
      <c r="E40" s="36"/>
      <c r="F40" s="36"/>
      <c r="G40" s="36"/>
    </row>
    <row r="41" spans="1:177" x14ac:dyDescent="0.25">
      <c r="B41" s="36"/>
      <c r="C41" s="36"/>
      <c r="D41" s="36"/>
      <c r="E41" s="36"/>
      <c r="F41" s="36"/>
      <c r="G41" s="36"/>
    </row>
    <row r="42" spans="1:177" x14ac:dyDescent="0.25">
      <c r="B42" s="36"/>
      <c r="C42" s="36"/>
      <c r="D42" s="36"/>
      <c r="E42" s="36"/>
      <c r="F42" s="36"/>
      <c r="G42" s="36"/>
    </row>
    <row r="43" spans="1:177" x14ac:dyDescent="0.25">
      <c r="B43" s="36"/>
      <c r="C43" s="36"/>
      <c r="D43" s="36"/>
      <c r="E43" s="36"/>
      <c r="F43" s="36"/>
      <c r="G43" s="36"/>
    </row>
    <row r="44" spans="1:177" x14ac:dyDescent="0.25">
      <c r="B44" s="36"/>
      <c r="C44" s="36"/>
      <c r="D44" s="36"/>
      <c r="E44" s="36"/>
      <c r="F44" s="36"/>
      <c r="G44" s="36"/>
    </row>
    <row r="45" spans="1:177" x14ac:dyDescent="0.25">
      <c r="B45" s="36"/>
      <c r="C45" s="36"/>
      <c r="D45" s="36"/>
      <c r="E45" s="36"/>
      <c r="F45" s="36"/>
      <c r="G45" s="36"/>
    </row>
    <row r="46" spans="1:177" x14ac:dyDescent="0.25">
      <c r="B46" s="36"/>
      <c r="C46" s="36"/>
      <c r="D46" s="36"/>
      <c r="E46" s="36"/>
      <c r="F46" s="36"/>
      <c r="G46" s="36"/>
    </row>
    <row r="47" spans="1:177" x14ac:dyDescent="0.25">
      <c r="B47" s="36"/>
      <c r="C47" s="36"/>
      <c r="D47" s="36"/>
      <c r="E47" s="36"/>
      <c r="F47" s="36"/>
      <c r="G47" s="36"/>
    </row>
  </sheetData>
  <mergeCells count="6">
    <mergeCell ref="B39:G39"/>
    <mergeCell ref="D1:E1"/>
    <mergeCell ref="F1:G1"/>
    <mergeCell ref="B3:G3"/>
    <mergeCell ref="B4:E4"/>
    <mergeCell ref="B37:G37"/>
  </mergeCells>
  <pageMargins left="0.7" right="0.7" top="0.75" bottom="0.75" header="0.3" footer="0.3"/>
  <pageSetup paperSize="9" scale="66" orientation="portrait" copies="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0503_окончательный вариант</vt:lpstr>
      <vt:lpstr>'0503_окончательный вариант'!Область_печати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GLAVAMA</cp:lastModifiedBy>
  <cp:lastPrinted>2020-09-10T08:10:33Z</cp:lastPrinted>
  <dcterms:created xsi:type="dcterms:W3CDTF">2020-09-09T14:02:04Z</dcterms:created>
  <dcterms:modified xsi:type="dcterms:W3CDTF">2020-09-10T08:10:48Z</dcterms:modified>
</cp:coreProperties>
</file>