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2 год\"/>
    </mc:Choice>
  </mc:AlternateContent>
  <xr:revisionPtr revIDLastSave="0" documentId="13_ncr:1_{8244A59A-4FA5-4E53-A876-6A34D1F5FF3E}" xr6:coauthVersionLast="47" xr6:coauthVersionMax="47" xr10:uidLastSave="{00000000-0000-0000-0000-000000000000}"/>
  <bookViews>
    <workbookView xWindow="-120" yWindow="-120" windowWidth="29040" windowHeight="15840" xr2:uid="{00000000-000D-0000-FFFF-FFFF00000000}"/>
  </bookViews>
  <sheets>
    <sheet name="2022 год Изм 11.11" sheetId="16" r:id="rId1"/>
  </sheets>
  <definedNames>
    <definedName name="_xlnm.Print_Area" localSheetId="0">'2022 год Изм 11.11'!$A$1:$G$46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9" i="16" l="1"/>
  <c r="G38" i="16"/>
  <c r="F37" i="16"/>
  <c r="F33" i="16" s="1"/>
  <c r="G28" i="16"/>
  <c r="E29" i="16"/>
  <c r="C41" i="16"/>
  <c r="C40" i="16"/>
  <c r="D39" i="16"/>
  <c r="C39" i="16"/>
  <c r="C38" i="16"/>
  <c r="G37" i="16"/>
  <c r="G33" i="16" s="1"/>
  <c r="E37" i="16"/>
  <c r="D37" i="16"/>
  <c r="G35" i="16"/>
  <c r="C35" i="16" s="1"/>
  <c r="C34" i="16" s="1"/>
  <c r="F34" i="16"/>
  <c r="E34" i="16"/>
  <c r="D34" i="16"/>
  <c r="E33" i="16"/>
  <c r="D33" i="16"/>
  <c r="C30" i="16"/>
  <c r="C29" i="16"/>
  <c r="C28" i="16"/>
  <c r="F27" i="16"/>
  <c r="C27" i="16"/>
  <c r="F26" i="16"/>
  <c r="C26" i="16"/>
  <c r="C25" i="16" s="1"/>
  <c r="G25" i="16"/>
  <c r="G22" i="16" s="1"/>
  <c r="F25" i="16"/>
  <c r="F19" i="16" s="1"/>
  <c r="E25" i="16"/>
  <c r="D25" i="16"/>
  <c r="C24" i="16"/>
  <c r="C23" i="16"/>
  <c r="F21" i="16"/>
  <c r="E21" i="16"/>
  <c r="D21" i="16"/>
  <c r="C20" i="16"/>
  <c r="E19" i="16"/>
  <c r="D19" i="16"/>
  <c r="C18" i="16"/>
  <c r="C17" i="16"/>
  <c r="C16" i="16"/>
  <c r="C15" i="16"/>
  <c r="C14" i="16"/>
  <c r="G13" i="16"/>
  <c r="F13" i="16"/>
  <c r="E13" i="16"/>
  <c r="D13" i="16"/>
  <c r="C13" i="16"/>
  <c r="G12" i="16"/>
  <c r="F12" i="16"/>
  <c r="C12" i="16" s="1"/>
  <c r="F11" i="16"/>
  <c r="C11" i="16" s="1"/>
  <c r="G10" i="16"/>
  <c r="F10" i="16"/>
  <c r="E10" i="16"/>
  <c r="D10" i="16"/>
  <c r="D31" i="16" s="1"/>
  <c r="C9" i="16"/>
  <c r="C37" i="16" l="1"/>
  <c r="E31" i="16"/>
  <c r="G31" i="16"/>
  <c r="G42" i="16"/>
  <c r="C22" i="16"/>
  <c r="C21" i="16" s="1"/>
  <c r="G21" i="16"/>
  <c r="G19" i="16" s="1"/>
  <c r="C19" i="16" s="1"/>
  <c r="D42" i="16"/>
  <c r="E42" i="16"/>
  <c r="F31" i="16"/>
  <c r="F42" i="16" s="1"/>
  <c r="C33" i="16"/>
  <c r="C10" i="16"/>
  <c r="C31" i="16" l="1"/>
  <c r="C42" i="16"/>
</calcChain>
</file>

<file path=xl/sharedStrings.xml><?xml version="1.0" encoding="utf-8"?>
<sst xmlns="http://schemas.openxmlformats.org/spreadsheetml/2006/main" count="73" uniqueCount="73">
  <si>
    <t>№ п/п</t>
  </si>
  <si>
    <t xml:space="preserve">Наименование товара, работ, услуг 
 </t>
  </si>
  <si>
    <t>2.2</t>
  </si>
  <si>
    <t>3.1</t>
  </si>
  <si>
    <t>3.2</t>
  </si>
  <si>
    <t>3.3</t>
  </si>
  <si>
    <t>3.4</t>
  </si>
  <si>
    <t>3.5</t>
  </si>
  <si>
    <t>4.1</t>
  </si>
  <si>
    <t>4.2</t>
  </si>
  <si>
    <t>4.3</t>
  </si>
  <si>
    <t>4.4</t>
  </si>
  <si>
    <t>4.5</t>
  </si>
  <si>
    <t>5.1</t>
  </si>
  <si>
    <t>5.1.1</t>
  </si>
  <si>
    <t>5.1.2</t>
  </si>
  <si>
    <t>5.2</t>
  </si>
  <si>
    <t>5.2.1</t>
  </si>
  <si>
    <t>5.3</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</si>
  <si>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</si>
  <si>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</si>
  <si>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</si>
  <si>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е) Ремонт планировочного устройства (за исключением велосипедных дорожек)</t>
  </si>
  <si>
    <t>4.2.1</t>
  </si>
  <si>
    <t>2.1</t>
  </si>
  <si>
    <t>4.2.2</t>
  </si>
  <si>
    <t>5.2.2</t>
  </si>
  <si>
    <t xml:space="preserve">Обеспечение проектирования благоустройства при размещении элементов благоустройства  </t>
  </si>
  <si>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</si>
  <si>
    <r>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r>
    <r>
      <rPr>
        <b/>
        <sz val="10"/>
        <color indexed="8"/>
        <rFont val="Times New Roman"/>
        <family val="1"/>
        <charset val="204"/>
      </rPr>
      <t xml:space="preserve">: </t>
    </r>
  </si>
  <si>
    <t>ОЗЕЛЕНЕНИЕ</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</si>
  <si>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 :</t>
  </si>
  <si>
    <t>Осуществление работ в сфере озеленения на территории муниципального образования:</t>
  </si>
  <si>
    <t>5.4</t>
  </si>
  <si>
    <t>Итого лимит финансирования на 2022год</t>
  </si>
  <si>
    <t>Перечень мероприятий по благоустройству территории МО МО Автово в 2022 году</t>
  </si>
  <si>
    <t>Лимит финансирования на 2022 год 
(в рублях)</t>
  </si>
  <si>
    <t>Лимит финансирования на первый квартал 2022 года (в рублях)</t>
  </si>
  <si>
    <t>Лимит финансирования на второй квартал 2022 года (в рублях)</t>
  </si>
  <si>
    <t>Лимит финансирования на третий квартал 2022 года (в рублях)</t>
  </si>
  <si>
    <t>Лимит финансирования на четвёртый квартал 2022 года (в рублях)</t>
  </si>
  <si>
    <t>Размещение цветочниц</t>
  </si>
  <si>
    <t>Размещение уличной мебели, урн</t>
  </si>
  <si>
    <t xml:space="preserve">Текущий ремонт детского игрового оборудования (работы по ремонту) </t>
  </si>
  <si>
    <t>Ремонт детского игрового оборудования  в том числе:</t>
  </si>
  <si>
    <t>Ремонт детского игрового оборудования (материальные запасы)</t>
  </si>
  <si>
    <t>Ремонт детского игрового оборудования (основные средства)</t>
  </si>
  <si>
    <t>Завоз песка в песочницы</t>
  </si>
  <si>
    <t>Завоз песка в песочницы (закупка песка)</t>
  </si>
  <si>
    <t>Завоз песка в песочницы (развозка песка)</t>
  </si>
  <si>
    <t>Демонтаж детского игрового спортивного оборудования</t>
  </si>
  <si>
    <t>Установка детского игрового оборудования</t>
  </si>
  <si>
    <t>Размещение  и ремонт покрытий покрытий</t>
  </si>
  <si>
    <t>Организация работ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</si>
  <si>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Посадка деревьев</t>
  </si>
  <si>
    <t>Посадка  кустов</t>
  </si>
  <si>
    <t>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</si>
  <si>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r>
      <t>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</si>
  <si>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</si>
  <si>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</si>
  <si>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Проведение паспортизации территорий зеленых насаждений общего пользования местного значения на территории муниципального образования,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общего пользования местного значения;</t>
  </si>
  <si>
    <t xml:space="preserve">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</si>
  <si>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Обеспечение ремонта покрытий, расположенных на внутриквартальных территориях</t>
  </si>
  <si>
    <t>Лимит финансирования на 2022 год – 24 642 500,00 рублей</t>
  </si>
  <si>
    <t>4.4.1</t>
  </si>
  <si>
    <t>4.4.2</t>
  </si>
  <si>
    <t>4.7</t>
  </si>
  <si>
    <t>Ремонт детского игрового оборудования в соответствии с условиями 44-ФЗ</t>
  </si>
  <si>
    <t xml:space="preserve">Размещение (установка) и ремонт ограждений декоративных, ограждений газонных </t>
  </si>
  <si>
    <t>Размещение информационных щитов</t>
  </si>
  <si>
    <t xml:space="preserve">БЛАГОУСТРОЙСТВО </t>
  </si>
  <si>
    <t>Итого лимит финансирования на 2022 год по благоустройству</t>
  </si>
  <si>
    <t>Приложение к постановлению местной администрации
МО МО Автово от 11 ноября 2022 года №44-п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</si>
</sst>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sz val="11"/>
      <color rgb="FFFF0000"/>
      <name val="Calibri"/>
      <family val="2"/>
      <charset val="204"/>
      <scheme val="minor"/>
    </font>
    <font>
      <sz val="11"/>
      <color rgb="FF0070C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xf>
    <xf numFmtId="0" fontId="14" fillId="2" borderId="1" xfId="0" quotePrefix="1" applyFont="1" applyFill="1" applyBorder="1" applyAlignment="1">
      <alignment horizontal="justify" vertical="center" wrapText="1"/>
    </xf>
    <xf numFmtId="0" fontId="18" fillId="0" borderId="0" xfId="0" applyFont="1" applyAlignment="1">
      <alignment horizontal="left" wrapText="1" shrinkToFit="1"/>
    </xf>
    <xf numFmtId="4" fontId="12" fillId="2" borderId="0" xfId="0" applyNumberFormat="1" applyFont="1" applyFill="1" applyAlignment="1">
      <alignment horizontal="center" vertical="center" wrapText="1"/>
    </xf>
    <xf numFmtId="0" fontId="0" fillId="3" borderId="0" xfId="0" applyFill="1"/>
    <xf numFmtId="0" fontId="3" fillId="2" borderId="1" xfId="0" applyFont="1" applyFill="1" applyBorder="1" applyAlignment="1">
      <alignment horizontal="center" vertical="center"/>
    </xf>
    <xf numFmtId="0" fontId="5" fillId="2" borderId="1" xfId="0" applyFont="1" applyFill="1" applyBorder="1" applyAlignment="1">
      <alignment horizontal="left" vertical="center" wrapText="1" shrinkToFi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left" vertical="center" wrapText="1"/>
    </xf>
    <xf numFmtId="0" fontId="14" fillId="2" borderId="1" xfId="0" applyFont="1" applyFill="1" applyBorder="1" applyAlignment="1">
      <alignment horizontal="left" vertical="center" wrapText="1" shrinkToFit="1"/>
    </xf>
    <xf numFmtId="0" fontId="1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shrinkToFit="1"/>
    </xf>
    <xf numFmtId="0" fontId="14" fillId="2" borderId="1" xfId="0" applyFont="1" applyFill="1" applyBorder="1" applyAlignment="1">
      <alignment horizontal="justify" vertical="center" wrapText="1" shrinkToFit="1"/>
    </xf>
    <xf numFmtId="49" fontId="17" fillId="2" borderId="1" xfId="0" applyNumberFormat="1" applyFont="1" applyFill="1" applyBorder="1" applyAlignment="1">
      <alignment horizontal="center" vertical="center"/>
    </xf>
    <xf numFmtId="0" fontId="10" fillId="2" borderId="1" xfId="0" applyFont="1" applyFill="1" applyBorder="1" applyAlignment="1">
      <alignment horizontal="justify" vertical="center" wrapText="1"/>
    </xf>
    <xf numFmtId="4" fontId="1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6" fillId="2" borderId="1" xfId="0" applyFont="1" applyFill="1" applyBorder="1" applyAlignment="1">
      <alignment horizontal="justify" vertical="center" wrapText="1"/>
    </xf>
    <xf numFmtId="4" fontId="11"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shrinkToFit="1"/>
    </xf>
    <xf numFmtId="49" fontId="12"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4" fillId="2" borderId="1" xfId="0" quotePrefix="1" applyFont="1" applyFill="1" applyBorder="1" applyAlignment="1">
      <alignment horizontal="justify"/>
    </xf>
    <xf numFmtId="0" fontId="6" fillId="2" borderId="1" xfId="0" quotePrefix="1" applyFont="1" applyFill="1" applyBorder="1" applyAlignment="1">
      <alignment horizontal="left" vertical="center" wrapText="1"/>
    </xf>
    <xf numFmtId="0" fontId="6" fillId="2" borderId="1" xfId="0" quotePrefix="1" applyFont="1" applyFill="1" applyBorder="1" applyAlignment="1">
      <alignment horizontal="justify" vertical="center" wrapText="1"/>
    </xf>
    <xf numFmtId="0" fontId="0" fillId="2" borderId="1" xfId="0" applyFill="1" applyBorder="1"/>
    <xf numFmtId="0" fontId="5" fillId="2" borderId="1" xfId="0" applyFont="1" applyFill="1" applyBorder="1" applyAlignment="1">
      <alignment horizontal="center" vertical="center" wrapText="1" shrinkToFit="1"/>
    </xf>
    <xf numFmtId="4" fontId="2" fillId="2" borderId="1" xfId="0" applyNumberFormat="1" applyFont="1" applyFill="1" applyBorder="1" applyAlignment="1">
      <alignment horizontal="center" vertical="center" wrapText="1"/>
    </xf>
    <xf numFmtId="0" fontId="0" fillId="2" borderId="0" xfId="0" applyFill="1"/>
    <xf numFmtId="0" fontId="5" fillId="2" borderId="0" xfId="0" applyFont="1" applyFill="1" applyAlignment="1">
      <alignment horizontal="center" vertical="center" wrapText="1" shrinkToFit="1"/>
    </xf>
    <xf numFmtId="4" fontId="2" fillId="2" borderId="0" xfId="0" applyNumberFormat="1" applyFont="1" applyFill="1" applyAlignment="1">
      <alignment horizontal="center" wrapText="1"/>
    </xf>
    <xf numFmtId="3" fontId="21" fillId="0" borderId="0" xfId="0" applyNumberFormat="1" applyFont="1"/>
    <xf numFmtId="3" fontId="22" fillId="3" borderId="0" xfId="0" applyNumberFormat="1" applyFont="1" applyFill="1"/>
    <xf numFmtId="4" fontId="11" fillId="0" borderId="0" xfId="0" applyNumberFormat="1" applyFont="1" applyAlignment="1">
      <alignment horizontal="center" vertical="center" wrapText="1"/>
    </xf>
    <xf numFmtId="4" fontId="12" fillId="0" borderId="0" xfId="0" applyNumberFormat="1" applyFont="1" applyAlignment="1">
      <alignment horizontal="center" vertical="center" wrapText="1"/>
    </xf>
    <xf numFmtId="4" fontId="0" fillId="0" borderId="0" xfId="0" applyNumberFormat="1"/>
    <xf numFmtId="0" fontId="1" fillId="2" borderId="0" xfId="0" applyFont="1" applyFill="1" applyAlignment="1">
      <alignment horizontal="center" wrapText="1" shrinkToFit="1"/>
    </xf>
    <xf numFmtId="0" fontId="19" fillId="0" borderId="0" xfId="0" applyFont="1" applyAlignment="1">
      <alignment horizontal="center" vertical="center"/>
    </xf>
    <xf numFmtId="0" fontId="2" fillId="0" borderId="0" xfId="0" applyFont="1" applyAlignment="1">
      <alignment horizontal="center" vertical="center" wrapText="1"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49" fontId="20" fillId="2" borderId="2"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0" fontId="3" fillId="2" borderId="0" xfId="0" applyFont="1" applyFill="1" applyAlignment="1">
      <alignment horizontal="center" vertical="center" wrapText="1" shrinkToFit="1"/>
    </xf>
    <xf numFmtId="0" fontId="0" fillId="2" borderId="0" xfId="0" applyFill="1" applyAlignment="1">
      <alignment horizontal="center" wrapText="1"/>
    </xf>
    <xf numFmtId="0" fontId="13" fillId="0" borderId="0" xfId="0" applyFont="1" applyFill="1" applyAlignment="1">
      <alignment horizontal="right"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EC04-6BDA-461A-A345-F7A302510E3B}">
  <dimension ref="A1:H46"/>
  <sheetViews>
    <sheetView tabSelected="1" view="pageBreakPreview" topLeftCell="A37" zoomScaleNormal="100" zoomScaleSheetLayoutView="100" workbookViewId="0">
      <selection activeCell="D1" sqref="D1:G1"/>
    </sheetView>
  </sheetViews>
  <sheetFormatPr defaultRowHeight="15" x14ac:dyDescent="0.25"/>
  <cols>
    <col min="1" max="1" width="6.140625" customWidth="1"/>
    <col min="2" max="2" width="32.85546875" customWidth="1"/>
    <col min="3" max="4" width="14.7109375" customWidth="1"/>
    <col min="5" max="5" width="19.5703125" customWidth="1"/>
    <col min="6" max="6" width="15" customWidth="1"/>
    <col min="7" max="7" width="13.7109375" customWidth="1"/>
    <col min="8" max="8" width="14.140625" customWidth="1"/>
  </cols>
  <sheetData>
    <row r="1" spans="1:8" ht="96.75" customHeight="1" x14ac:dyDescent="0.25">
      <c r="D1" s="60" t="s">
        <v>72</v>
      </c>
      <c r="E1" s="60"/>
      <c r="F1" s="60"/>
      <c r="G1" s="60"/>
    </row>
    <row r="2" spans="1:8" x14ac:dyDescent="0.25">
      <c r="D2" s="9"/>
      <c r="E2" s="9"/>
    </row>
    <row r="3" spans="1:8" ht="25.5" customHeight="1" x14ac:dyDescent="0.25">
      <c r="A3" s="50" t="s">
        <v>35</v>
      </c>
      <c r="B3" s="50"/>
      <c r="C3" s="50"/>
      <c r="D3" s="50"/>
      <c r="E3" s="50"/>
      <c r="F3" s="50"/>
      <c r="G3" s="50"/>
    </row>
    <row r="5" spans="1:8" ht="15.75" x14ac:dyDescent="0.25">
      <c r="A5" s="51" t="s">
        <v>63</v>
      </c>
      <c r="B5" s="51"/>
      <c r="C5" s="51"/>
      <c r="D5" s="51"/>
      <c r="E5" s="51"/>
      <c r="F5" s="51"/>
      <c r="G5" s="51"/>
    </row>
    <row r="7" spans="1:8" ht="75" customHeight="1" x14ac:dyDescent="0.25">
      <c r="A7" s="1" t="s">
        <v>0</v>
      </c>
      <c r="B7" s="2" t="s">
        <v>1</v>
      </c>
      <c r="C7" s="3" t="s">
        <v>36</v>
      </c>
      <c r="D7" s="3" t="s">
        <v>37</v>
      </c>
      <c r="E7" s="4" t="s">
        <v>38</v>
      </c>
      <c r="F7" s="3" t="s">
        <v>39</v>
      </c>
      <c r="G7" s="4" t="s">
        <v>40</v>
      </c>
    </row>
    <row r="8" spans="1:8" ht="30.6" customHeight="1" x14ac:dyDescent="0.25">
      <c r="A8" s="52" t="s">
        <v>70</v>
      </c>
      <c r="B8" s="53"/>
      <c r="C8" s="53"/>
      <c r="D8" s="53"/>
      <c r="E8" s="53"/>
      <c r="F8" s="53"/>
      <c r="G8" s="54"/>
    </row>
    <row r="9" spans="1:8" ht="57" customHeight="1" x14ac:dyDescent="0.25">
      <c r="A9" s="12">
        <v>1</v>
      </c>
      <c r="B9" s="13" t="s">
        <v>27</v>
      </c>
      <c r="C9" s="14">
        <f>D9+E9+F9+G9</f>
        <v>140000</v>
      </c>
      <c r="D9" s="15">
        <v>70000</v>
      </c>
      <c r="E9" s="15">
        <v>70000</v>
      </c>
      <c r="F9" s="15">
        <v>0</v>
      </c>
      <c r="G9" s="15">
        <v>0</v>
      </c>
      <c r="H9" s="48"/>
    </row>
    <row r="10" spans="1:8" ht="147" customHeight="1" x14ac:dyDescent="0.25">
      <c r="A10" s="12">
        <v>2</v>
      </c>
      <c r="B10" s="13" t="s">
        <v>28</v>
      </c>
      <c r="C10" s="14">
        <f>SUM(D10:G10)</f>
        <v>4610000</v>
      </c>
      <c r="D10" s="15">
        <f>SUM(D11:D12)</f>
        <v>1400000</v>
      </c>
      <c r="E10" s="14">
        <f>SUM(E11:E12)</f>
        <v>2700000</v>
      </c>
      <c r="F10" s="14">
        <f t="shared" ref="F10:G10" si="0">SUM(F11:F12)</f>
        <v>310000</v>
      </c>
      <c r="G10" s="14">
        <f t="shared" si="0"/>
        <v>200000</v>
      </c>
    </row>
    <row r="11" spans="1:8" ht="58.5" customHeight="1" x14ac:dyDescent="0.25">
      <c r="A11" s="16" t="s">
        <v>24</v>
      </c>
      <c r="B11" s="17" t="s">
        <v>62</v>
      </c>
      <c r="C11" s="5">
        <f>D11+E11+F11+G11</f>
        <v>2810000</v>
      </c>
      <c r="D11" s="5">
        <v>0</v>
      </c>
      <c r="E11" s="5">
        <v>2700000</v>
      </c>
      <c r="F11" s="5">
        <f>110000</f>
        <v>110000</v>
      </c>
      <c r="G11" s="5">
        <v>0</v>
      </c>
      <c r="H11" s="44"/>
    </row>
    <row r="12" spans="1:8" ht="97.5" customHeight="1" x14ac:dyDescent="0.25">
      <c r="A12" s="16" t="s">
        <v>2</v>
      </c>
      <c r="B12" s="18" t="s">
        <v>61</v>
      </c>
      <c r="C12" s="5">
        <f>D12+E12+F12+G12</f>
        <v>1800000</v>
      </c>
      <c r="D12" s="5">
        <v>1400000</v>
      </c>
      <c r="E12" s="5">
        <v>0</v>
      </c>
      <c r="F12" s="5">
        <f>200000</f>
        <v>200000</v>
      </c>
      <c r="G12" s="5">
        <f>400000-200000</f>
        <v>200000</v>
      </c>
      <c r="H12" s="44"/>
    </row>
    <row r="13" spans="1:8" ht="231" customHeight="1" x14ac:dyDescent="0.25">
      <c r="A13" s="12">
        <v>3</v>
      </c>
      <c r="B13" s="13" t="s">
        <v>29</v>
      </c>
      <c r="C13" s="14">
        <f>D13+E13+F13+G13</f>
        <v>680000</v>
      </c>
      <c r="D13" s="14">
        <f>SUM(D14:D18)</f>
        <v>0</v>
      </c>
      <c r="E13" s="14">
        <f t="shared" ref="E13:G13" si="1">SUM(E14:E18)</f>
        <v>100000</v>
      </c>
      <c r="F13" s="14">
        <f t="shared" si="1"/>
        <v>580000</v>
      </c>
      <c r="G13" s="14">
        <f t="shared" si="1"/>
        <v>0</v>
      </c>
    </row>
    <row r="14" spans="1:8" s="11" customFormat="1" ht="53.25" customHeight="1" x14ac:dyDescent="0.25">
      <c r="A14" s="16" t="s">
        <v>3</v>
      </c>
      <c r="B14" s="19" t="s">
        <v>68</v>
      </c>
      <c r="C14" s="5">
        <f>SUM(D14:G14)</f>
        <v>530000</v>
      </c>
      <c r="D14" s="5">
        <v>0</v>
      </c>
      <c r="E14" s="5">
        <v>0</v>
      </c>
      <c r="F14" s="5">
        <v>530000</v>
      </c>
      <c r="G14" s="5">
        <v>0</v>
      </c>
      <c r="H14" s="45"/>
    </row>
    <row r="15" spans="1:8" ht="25.5" customHeight="1" x14ac:dyDescent="0.25">
      <c r="A15" s="16" t="s">
        <v>4</v>
      </c>
      <c r="B15" s="20" t="s">
        <v>41</v>
      </c>
      <c r="C15" s="5">
        <f t="shared" ref="C15:C18" si="2">D15+E15+F15+G15</f>
        <v>0</v>
      </c>
      <c r="D15" s="5">
        <v>0</v>
      </c>
      <c r="E15" s="5">
        <v>0</v>
      </c>
      <c r="F15" s="5">
        <v>0</v>
      </c>
      <c r="G15" s="5">
        <v>0</v>
      </c>
      <c r="H15" s="44"/>
    </row>
    <row r="16" spans="1:8" ht="21.75" customHeight="1" x14ac:dyDescent="0.25">
      <c r="A16" s="16" t="s">
        <v>5</v>
      </c>
      <c r="B16" s="20" t="s">
        <v>42</v>
      </c>
      <c r="C16" s="5">
        <f t="shared" si="2"/>
        <v>0</v>
      </c>
      <c r="D16" s="6">
        <v>0</v>
      </c>
      <c r="E16" s="5">
        <v>0</v>
      </c>
      <c r="F16" s="6">
        <v>0</v>
      </c>
      <c r="G16" s="5">
        <v>0</v>
      </c>
      <c r="H16" s="44"/>
    </row>
    <row r="17" spans="1:8" ht="24.75" customHeight="1" x14ac:dyDescent="0.25">
      <c r="A17" s="16" t="s">
        <v>6</v>
      </c>
      <c r="B17" s="19" t="s">
        <v>69</v>
      </c>
      <c r="C17" s="5">
        <f t="shared" si="2"/>
        <v>50000</v>
      </c>
      <c r="D17" s="5">
        <v>0</v>
      </c>
      <c r="E17" s="5">
        <v>0</v>
      </c>
      <c r="F17" s="5">
        <v>50000</v>
      </c>
      <c r="G17" s="5">
        <v>0</v>
      </c>
    </row>
    <row r="18" spans="1:8" ht="42.75" customHeight="1" x14ac:dyDescent="0.25">
      <c r="A18" s="16" t="s">
        <v>7</v>
      </c>
      <c r="B18" s="20" t="s">
        <v>22</v>
      </c>
      <c r="C18" s="5">
        <f t="shared" si="2"/>
        <v>100000</v>
      </c>
      <c r="D18" s="5">
        <v>0</v>
      </c>
      <c r="E18" s="5">
        <v>100000</v>
      </c>
      <c r="F18" s="5">
        <v>0</v>
      </c>
      <c r="G18" s="5">
        <v>0</v>
      </c>
    </row>
    <row r="19" spans="1:8" ht="69.75" customHeight="1" x14ac:dyDescent="0.25">
      <c r="A19" s="12">
        <v>4</v>
      </c>
      <c r="B19" s="13" t="s">
        <v>31</v>
      </c>
      <c r="C19" s="14">
        <f>SUM(D19:G19)</f>
        <v>7517000</v>
      </c>
      <c r="D19" s="14">
        <f>D20+D21+D24+D25+D28+D29+D30</f>
        <v>224300</v>
      </c>
      <c r="E19" s="14">
        <f t="shared" ref="E19:G19" si="3">E20+E21+E24+E25+E28+E29+E30</f>
        <v>6794300</v>
      </c>
      <c r="F19" s="14">
        <f t="shared" si="3"/>
        <v>209200</v>
      </c>
      <c r="G19" s="14">
        <f t="shared" si="3"/>
        <v>289200</v>
      </c>
    </row>
    <row r="20" spans="1:8" ht="45.6" customHeight="1" x14ac:dyDescent="0.25">
      <c r="A20" s="21" t="s">
        <v>8</v>
      </c>
      <c r="B20" s="22" t="s">
        <v>43</v>
      </c>
      <c r="C20" s="23">
        <f>D20+E20+F20+G20</f>
        <v>517000</v>
      </c>
      <c r="D20" s="23">
        <v>129300</v>
      </c>
      <c r="E20" s="23">
        <v>129300</v>
      </c>
      <c r="F20" s="23">
        <v>129200</v>
      </c>
      <c r="G20" s="23">
        <v>129200</v>
      </c>
      <c r="H20" s="48"/>
    </row>
    <row r="21" spans="1:8" ht="42" customHeight="1" x14ac:dyDescent="0.25">
      <c r="A21" s="21" t="s">
        <v>9</v>
      </c>
      <c r="B21" s="24" t="s">
        <v>44</v>
      </c>
      <c r="C21" s="23">
        <f>C22+C23</f>
        <v>130000</v>
      </c>
      <c r="D21" s="23">
        <f>D22+D23</f>
        <v>95000</v>
      </c>
      <c r="E21" s="23">
        <f t="shared" ref="E21:G21" si="4">E22+E23</f>
        <v>35000</v>
      </c>
      <c r="F21" s="23">
        <f t="shared" si="4"/>
        <v>0</v>
      </c>
      <c r="G21" s="23">
        <f t="shared" si="4"/>
        <v>0</v>
      </c>
    </row>
    <row r="22" spans="1:8" ht="36.75" customHeight="1" x14ac:dyDescent="0.25">
      <c r="A22" s="16" t="s">
        <v>23</v>
      </c>
      <c r="B22" s="25" t="s">
        <v>45</v>
      </c>
      <c r="C22" s="5">
        <f>SUM(D22:G22)</f>
        <v>95000</v>
      </c>
      <c r="D22" s="6">
        <v>95000</v>
      </c>
      <c r="E22" s="5">
        <v>0</v>
      </c>
      <c r="F22" s="5">
        <v>0</v>
      </c>
      <c r="G22" s="5">
        <f>G23+G25</f>
        <v>0</v>
      </c>
    </row>
    <row r="23" spans="1:8" ht="41.25" customHeight="1" x14ac:dyDescent="0.25">
      <c r="A23" s="16" t="s">
        <v>25</v>
      </c>
      <c r="B23" s="25" t="s">
        <v>46</v>
      </c>
      <c r="C23" s="5">
        <f>SUM(D23:G23)</f>
        <v>35000</v>
      </c>
      <c r="D23" s="6">
        <v>0</v>
      </c>
      <c r="E23" s="5">
        <v>35000</v>
      </c>
      <c r="F23" s="6">
        <v>0</v>
      </c>
      <c r="G23" s="5">
        <v>0</v>
      </c>
    </row>
    <row r="24" spans="1:8" s="11" customFormat="1" ht="41.25" customHeight="1" x14ac:dyDescent="0.25">
      <c r="A24" s="21" t="s">
        <v>10</v>
      </c>
      <c r="B24" s="24" t="s">
        <v>67</v>
      </c>
      <c r="C24" s="23">
        <f>SUM(D24:G24)</f>
        <v>310000</v>
      </c>
      <c r="D24" s="6">
        <v>0</v>
      </c>
      <c r="E24" s="5">
        <v>310000</v>
      </c>
      <c r="F24" s="6">
        <v>0</v>
      </c>
      <c r="G24" s="5">
        <v>0</v>
      </c>
      <c r="H24" s="45"/>
    </row>
    <row r="25" spans="1:8" ht="27" customHeight="1" x14ac:dyDescent="0.25">
      <c r="A25" s="26" t="s">
        <v>11</v>
      </c>
      <c r="B25" s="27" t="s">
        <v>47</v>
      </c>
      <c r="C25" s="28">
        <f>C26+C27</f>
        <v>160000</v>
      </c>
      <c r="D25" s="28">
        <f>D26+D27</f>
        <v>0</v>
      </c>
      <c r="E25" s="28">
        <f t="shared" ref="E25:G25" si="5">E26+E27</f>
        <v>80000</v>
      </c>
      <c r="F25" s="28">
        <f t="shared" si="5"/>
        <v>80000</v>
      </c>
      <c r="G25" s="28">
        <f t="shared" si="5"/>
        <v>0</v>
      </c>
    </row>
    <row r="26" spans="1:8" ht="32.25" customHeight="1" x14ac:dyDescent="0.25">
      <c r="A26" s="29" t="s">
        <v>64</v>
      </c>
      <c r="B26" s="30" t="s">
        <v>48</v>
      </c>
      <c r="C26" s="31">
        <f>SUM(D26:G26)</f>
        <v>40000</v>
      </c>
      <c r="D26" s="31">
        <v>0</v>
      </c>
      <c r="E26" s="31">
        <v>20000</v>
      </c>
      <c r="F26" s="31">
        <f>20000</f>
        <v>20000</v>
      </c>
      <c r="G26" s="31">
        <v>0</v>
      </c>
      <c r="H26" s="46"/>
    </row>
    <row r="27" spans="1:8" ht="39" customHeight="1" x14ac:dyDescent="0.25">
      <c r="A27" s="29" t="s">
        <v>65</v>
      </c>
      <c r="B27" s="30" t="s">
        <v>49</v>
      </c>
      <c r="C27" s="31">
        <f>D27+E27+F27</f>
        <v>120000</v>
      </c>
      <c r="D27" s="31">
        <v>0</v>
      </c>
      <c r="E27" s="31">
        <v>60000</v>
      </c>
      <c r="F27" s="31">
        <f>35000+25000</f>
        <v>60000</v>
      </c>
      <c r="G27" s="31">
        <v>0</v>
      </c>
      <c r="H27" s="46"/>
    </row>
    <row r="28" spans="1:8" ht="44.25" customHeight="1" x14ac:dyDescent="0.25">
      <c r="A28" s="21" t="s">
        <v>12</v>
      </c>
      <c r="B28" s="24" t="s">
        <v>50</v>
      </c>
      <c r="C28" s="23">
        <f>D28+E28+F28+G28</f>
        <v>590000</v>
      </c>
      <c r="D28" s="6">
        <v>0</v>
      </c>
      <c r="E28" s="5">
        <v>430000</v>
      </c>
      <c r="F28" s="6">
        <v>0</v>
      </c>
      <c r="G28" s="5">
        <f>160000</f>
        <v>160000</v>
      </c>
      <c r="H28" s="44"/>
    </row>
    <row r="29" spans="1:8" ht="31.5" customHeight="1" x14ac:dyDescent="0.25">
      <c r="A29" s="21" t="s">
        <v>21</v>
      </c>
      <c r="B29" s="22" t="s">
        <v>51</v>
      </c>
      <c r="C29" s="23">
        <f>D29+E29+F29+G29</f>
        <v>5530000</v>
      </c>
      <c r="D29" s="23">
        <v>0</v>
      </c>
      <c r="E29" s="23">
        <f>5800000-110000-160000</f>
        <v>5530000</v>
      </c>
      <c r="F29" s="23">
        <v>0</v>
      </c>
      <c r="G29" s="23">
        <v>0</v>
      </c>
      <c r="H29" s="47"/>
    </row>
    <row r="30" spans="1:8" ht="29.25" customHeight="1" x14ac:dyDescent="0.25">
      <c r="A30" s="21" t="s">
        <v>66</v>
      </c>
      <c r="B30" s="22" t="s">
        <v>52</v>
      </c>
      <c r="C30" s="23">
        <f>SUM(D30:G30)</f>
        <v>280000</v>
      </c>
      <c r="D30" s="23">
        <v>0</v>
      </c>
      <c r="E30" s="23">
        <v>280000</v>
      </c>
      <c r="F30" s="23">
        <v>0</v>
      </c>
      <c r="G30" s="23">
        <v>0</v>
      </c>
      <c r="H30" s="44"/>
    </row>
    <row r="31" spans="1:8" ht="29.25" customHeight="1" x14ac:dyDescent="0.25">
      <c r="A31" s="21"/>
      <c r="B31" s="22" t="s">
        <v>71</v>
      </c>
      <c r="C31" s="23">
        <f>SUM(D31:G31)</f>
        <v>12947000</v>
      </c>
      <c r="D31" s="23">
        <f>D9+D10+D13+D19</f>
        <v>1694300</v>
      </c>
      <c r="E31" s="23">
        <f t="shared" ref="E31:G31" si="6">E9+E10+E13+E19</f>
        <v>9664300</v>
      </c>
      <c r="F31" s="23">
        <f t="shared" si="6"/>
        <v>1099200</v>
      </c>
      <c r="G31" s="23">
        <f t="shared" si="6"/>
        <v>489200</v>
      </c>
      <c r="H31" s="44"/>
    </row>
    <row r="32" spans="1:8" ht="29.25" customHeight="1" x14ac:dyDescent="0.25">
      <c r="A32" s="55" t="s">
        <v>30</v>
      </c>
      <c r="B32" s="56"/>
      <c r="C32" s="56"/>
      <c r="D32" s="56"/>
      <c r="E32" s="56"/>
      <c r="F32" s="56"/>
      <c r="G32" s="57"/>
      <c r="H32" s="10"/>
    </row>
    <row r="33" spans="1:8" ht="60.75" customHeight="1" x14ac:dyDescent="0.25">
      <c r="A33" s="12">
        <v>5</v>
      </c>
      <c r="B33" s="32" t="s">
        <v>32</v>
      </c>
      <c r="C33" s="14">
        <f>SUM(D33:G33)</f>
        <v>11545500</v>
      </c>
      <c r="D33" s="14">
        <f>D34+D37+D40+D41</f>
        <v>3862675</v>
      </c>
      <c r="E33" s="14">
        <f t="shared" ref="E33:G33" si="7">E34+E37+E40+E41</f>
        <v>2772675</v>
      </c>
      <c r="F33" s="14">
        <f>F34+F37+F40+F41</f>
        <v>2262675</v>
      </c>
      <c r="G33" s="14">
        <f t="shared" si="7"/>
        <v>2647475</v>
      </c>
    </row>
    <row r="34" spans="1:8" ht="112.15" customHeight="1" x14ac:dyDescent="0.25">
      <c r="A34" s="33" t="s">
        <v>13</v>
      </c>
      <c r="B34" s="34" t="s">
        <v>53</v>
      </c>
      <c r="C34" s="23">
        <f>C35+C36</f>
        <v>184800</v>
      </c>
      <c r="D34" s="23">
        <f t="shared" ref="D34:F34" si="8">D35+D36</f>
        <v>0</v>
      </c>
      <c r="E34" s="23">
        <f t="shared" si="8"/>
        <v>0</v>
      </c>
      <c r="F34" s="23">
        <f t="shared" si="8"/>
        <v>0</v>
      </c>
      <c r="G34" s="23">
        <v>184800</v>
      </c>
      <c r="H34" s="44"/>
    </row>
    <row r="35" spans="1:8" ht="19.5" customHeight="1" x14ac:dyDescent="0.25">
      <c r="A35" s="7" t="s">
        <v>14</v>
      </c>
      <c r="B35" s="8" t="s">
        <v>54</v>
      </c>
      <c r="C35" s="5">
        <f>D35+E35+F35+G35</f>
        <v>184800</v>
      </c>
      <c r="D35" s="6">
        <v>0</v>
      </c>
      <c r="E35" s="5">
        <v>0</v>
      </c>
      <c r="F35" s="6">
        <v>0</v>
      </c>
      <c r="G35" s="5">
        <f>184800</f>
        <v>184800</v>
      </c>
    </row>
    <row r="36" spans="1:8" ht="15" customHeight="1" x14ac:dyDescent="0.25">
      <c r="A36" s="7" t="s">
        <v>15</v>
      </c>
      <c r="B36" s="35" t="s">
        <v>55</v>
      </c>
      <c r="C36" s="5">
        <v>0</v>
      </c>
      <c r="D36" s="5">
        <v>0</v>
      </c>
      <c r="E36" s="5">
        <v>0</v>
      </c>
      <c r="F36" s="5">
        <v>0</v>
      </c>
      <c r="G36" s="5">
        <v>0</v>
      </c>
    </row>
    <row r="37" spans="1:8" ht="107.25" customHeight="1" x14ac:dyDescent="0.25">
      <c r="A37" s="33" t="s">
        <v>16</v>
      </c>
      <c r="B37" s="24" t="s">
        <v>56</v>
      </c>
      <c r="C37" s="23">
        <f>C38+C39</f>
        <v>10850700</v>
      </c>
      <c r="D37" s="23">
        <f>D38+D39</f>
        <v>3862675</v>
      </c>
      <c r="E37" s="23">
        <f>E38+E39</f>
        <v>2262675</v>
      </c>
      <c r="F37" s="23">
        <f>F38+F39</f>
        <v>2262675</v>
      </c>
      <c r="G37" s="23">
        <f>G38+G39</f>
        <v>2462675</v>
      </c>
    </row>
    <row r="38" spans="1:8" ht="106.5" customHeight="1" x14ac:dyDescent="0.25">
      <c r="A38" s="7" t="s">
        <v>17</v>
      </c>
      <c r="B38" s="36" t="s">
        <v>57</v>
      </c>
      <c r="C38" s="5">
        <f>D38+E38+F38+G38</f>
        <v>9000700</v>
      </c>
      <c r="D38" s="5">
        <v>2262675</v>
      </c>
      <c r="E38" s="5">
        <v>2262675</v>
      </c>
      <c r="F38" s="5">
        <v>2262675</v>
      </c>
      <c r="G38" s="5">
        <f>2262675-50000</f>
        <v>2212675</v>
      </c>
    </row>
    <row r="39" spans="1:8" ht="141" customHeight="1" x14ac:dyDescent="0.25">
      <c r="A39" s="7" t="s">
        <v>26</v>
      </c>
      <c r="B39" s="37" t="s">
        <v>58</v>
      </c>
      <c r="C39" s="5">
        <f>D39+E39+F39+G39</f>
        <v>1850000</v>
      </c>
      <c r="D39" s="6">
        <f>1400000+200000</f>
        <v>1600000</v>
      </c>
      <c r="E39" s="5">
        <v>0</v>
      </c>
      <c r="F39" s="6">
        <v>0</v>
      </c>
      <c r="G39" s="5">
        <f>400000-200000+50000</f>
        <v>250000</v>
      </c>
      <c r="H39" s="44"/>
    </row>
    <row r="40" spans="1:8" ht="102.75" customHeight="1" x14ac:dyDescent="0.25">
      <c r="A40" s="33" t="s">
        <v>18</v>
      </c>
      <c r="B40" s="24" t="s">
        <v>59</v>
      </c>
      <c r="C40" s="23">
        <f>D40+E40+F40+G40</f>
        <v>260000</v>
      </c>
      <c r="D40" s="6">
        <v>0</v>
      </c>
      <c r="E40" s="5">
        <v>260000</v>
      </c>
      <c r="F40" s="6">
        <v>0</v>
      </c>
      <c r="G40" s="5">
        <v>0</v>
      </c>
      <c r="H40" s="44"/>
    </row>
    <row r="41" spans="1:8" ht="174.75" customHeight="1" x14ac:dyDescent="0.25">
      <c r="A41" s="33" t="s">
        <v>33</v>
      </c>
      <c r="B41" s="24" t="s">
        <v>60</v>
      </c>
      <c r="C41" s="23">
        <f>D41+E41+F41+G41</f>
        <v>250000</v>
      </c>
      <c r="D41" s="6">
        <v>0</v>
      </c>
      <c r="E41" s="5">
        <v>250000</v>
      </c>
      <c r="F41" s="6">
        <v>0</v>
      </c>
      <c r="G41" s="5">
        <v>0</v>
      </c>
    </row>
    <row r="42" spans="1:8" ht="36.75" customHeight="1" x14ac:dyDescent="0.25">
      <c r="A42" s="38"/>
      <c r="B42" s="39" t="s">
        <v>34</v>
      </c>
      <c r="C42" s="40">
        <f>C33+C31</f>
        <v>24492500</v>
      </c>
      <c r="D42" s="40">
        <f t="shared" ref="D42:G42" si="9">D33+D31</f>
        <v>5556975</v>
      </c>
      <c r="E42" s="40">
        <f t="shared" si="9"/>
        <v>12436975</v>
      </c>
      <c r="F42" s="40">
        <f t="shared" si="9"/>
        <v>3361875</v>
      </c>
      <c r="G42" s="40">
        <f t="shared" si="9"/>
        <v>3136675</v>
      </c>
      <c r="H42" s="48"/>
    </row>
    <row r="43" spans="1:8" ht="15.75" x14ac:dyDescent="0.25">
      <c r="A43" s="41"/>
      <c r="B43" s="42"/>
      <c r="C43" s="43"/>
      <c r="D43" s="43"/>
      <c r="E43" s="43"/>
      <c r="F43" s="43"/>
      <c r="G43" s="43"/>
    </row>
    <row r="44" spans="1:8" x14ac:dyDescent="0.25">
      <c r="A44" s="41"/>
      <c r="B44" s="58" t="s">
        <v>19</v>
      </c>
      <c r="C44" s="59"/>
      <c r="D44" s="59"/>
      <c r="E44" s="59"/>
      <c r="F44" s="59"/>
      <c r="G44" s="59"/>
    </row>
    <row r="45" spans="1:8" x14ac:dyDescent="0.25">
      <c r="A45" s="41"/>
      <c r="B45" s="41"/>
      <c r="C45" s="41"/>
      <c r="D45" s="41"/>
      <c r="E45" s="41"/>
      <c r="F45" s="41"/>
      <c r="G45" s="41"/>
    </row>
    <row r="46" spans="1:8" ht="109.5" customHeight="1" x14ac:dyDescent="0.25">
      <c r="A46" s="49" t="s">
        <v>20</v>
      </c>
      <c r="B46" s="49"/>
      <c r="C46" s="49"/>
      <c r="D46" s="49"/>
      <c r="E46" s="49"/>
      <c r="F46" s="49"/>
      <c r="G46" s="49"/>
    </row>
  </sheetData>
  <mergeCells count="7">
    <mergeCell ref="A46:G46"/>
    <mergeCell ref="D1:G1"/>
    <mergeCell ref="A3:G3"/>
    <mergeCell ref="A5:G5"/>
    <mergeCell ref="A8:G8"/>
    <mergeCell ref="A32:G32"/>
    <mergeCell ref="B44:G44"/>
  </mergeCells>
  <pageMargins left="0.59055118110236227" right="0.39370078740157483" top="0.74803149606299213" bottom="0.74803149606299213" header="0.31496062992125984" footer="0.31496062992125984"/>
  <pageSetup paperSize="9" scale="73" orientation="portrait" r:id="rId1"/>
  <rowBreaks count="3" manualBreakCount="3">
    <brk id="13" max="6" man="1"/>
    <brk id="32" max="16383" man="1"/>
    <brk id="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 Изм 11.11</vt:lpstr>
      <vt:lpstr>'2022 год Изм 11.11'!Область_печати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2022-11-11T11:00:05Z</cp:lastPrinted>
  <dcterms:created xsi:type="dcterms:W3CDTF">2020-07-29T12:06:22Z</dcterms:created>
  <dcterms:modified xsi:type="dcterms:W3CDTF">2022-11-11T11:02:45Z</dcterms:modified>
</cp:coreProperties>
</file>