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0F251900-0DC9-43E4-AF52-4ECA9B47A146}" xr6:coauthVersionLast="45" xr6:coauthVersionMax="45" xr10:uidLastSave="{00000000-0000-0000-0000-000000000000}"/>
  <bookViews>
    <workbookView xWindow="-120" yWindow="-120" windowWidth="29040" windowHeight="15840" xr2:uid="{87F4FD5A-E98F-4ADF-B8C9-C7977938E1A7}"/>
  </bookViews>
  <sheets>
    <sheet name="СВОД.БР 2021_01.01.2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'СВОД.БР 2021_01.01.21'!$A$9:$N$261</definedName>
    <definedName name="_xlnm.Print_Area" localSheetId="0">'СВОД.БР 2021_01.01.21'!$A$1:$E$262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5" i="1" l="1"/>
  <c r="G261" i="1"/>
  <c r="E259" i="1"/>
  <c r="E258" i="1"/>
  <c r="E257" i="1"/>
  <c r="E256" i="1" s="1"/>
  <c r="G252" i="1"/>
  <c r="H252" i="1" s="1"/>
  <c r="E252" i="1"/>
  <c r="E251" i="1" s="1"/>
  <c r="H251" i="1" s="1"/>
  <c r="G251" i="1"/>
  <c r="E250" i="1"/>
  <c r="E249" i="1" s="1"/>
  <c r="G249" i="1"/>
  <c r="I248" i="1"/>
  <c r="G248" i="1"/>
  <c r="E247" i="1"/>
  <c r="E246" i="1"/>
  <c r="H245" i="1"/>
  <c r="G245" i="1"/>
  <c r="E245" i="1"/>
  <c r="E244" i="1" s="1"/>
  <c r="I244" i="1"/>
  <c r="G244" i="1"/>
  <c r="I243" i="1"/>
  <c r="G243" i="1"/>
  <c r="I242" i="1"/>
  <c r="G242" i="1"/>
  <c r="I241" i="1"/>
  <c r="G241" i="1"/>
  <c r="G239" i="1"/>
  <c r="H239" i="1" s="1"/>
  <c r="E239" i="1"/>
  <c r="G238" i="1"/>
  <c r="H238" i="1" s="1"/>
  <c r="E238" i="1"/>
  <c r="I237" i="1"/>
  <c r="G237" i="1"/>
  <c r="E237" i="1"/>
  <c r="J237" i="1" s="1"/>
  <c r="I236" i="1"/>
  <c r="G236" i="1"/>
  <c r="I235" i="1"/>
  <c r="G235" i="1"/>
  <c r="G231" i="1"/>
  <c r="H231" i="1" s="1"/>
  <c r="E231" i="1"/>
  <c r="E230" i="1" s="1"/>
  <c r="H230" i="1" s="1"/>
  <c r="G230" i="1"/>
  <c r="E229" i="1"/>
  <c r="E228" i="1" s="1"/>
  <c r="I228" i="1"/>
  <c r="G228" i="1"/>
  <c r="I227" i="1"/>
  <c r="G227" i="1"/>
  <c r="E226" i="1"/>
  <c r="E225" i="1"/>
  <c r="E224" i="1" s="1"/>
  <c r="I224" i="1"/>
  <c r="G224" i="1"/>
  <c r="I223" i="1"/>
  <c r="G223" i="1"/>
  <c r="I222" i="1"/>
  <c r="G222" i="1"/>
  <c r="H220" i="1"/>
  <c r="G220" i="1"/>
  <c r="E220" i="1"/>
  <c r="E219" i="1" s="1"/>
  <c r="G219" i="1"/>
  <c r="G218" i="1"/>
  <c r="G217" i="1"/>
  <c r="G216" i="1"/>
  <c r="I215" i="1"/>
  <c r="G215" i="1"/>
  <c r="E214" i="1"/>
  <c r="E213" i="1" s="1"/>
  <c r="G213" i="1"/>
  <c r="G212" i="1"/>
  <c r="G211" i="1"/>
  <c r="H209" i="1"/>
  <c r="G209" i="1"/>
  <c r="E209" i="1"/>
  <c r="E208" i="1" s="1"/>
  <c r="E207" i="1" s="1"/>
  <c r="H208" i="1"/>
  <c r="G208" i="1"/>
  <c r="G207" i="1"/>
  <c r="G206" i="1"/>
  <c r="E205" i="1"/>
  <c r="G204" i="1"/>
  <c r="E204" i="1"/>
  <c r="G203" i="1"/>
  <c r="G202" i="1"/>
  <c r="G201" i="1"/>
  <c r="E200" i="1"/>
  <c r="G199" i="1"/>
  <c r="H199" i="1" s="1"/>
  <c r="E199" i="1"/>
  <c r="E198" i="1" s="1"/>
  <c r="G198" i="1"/>
  <c r="G197" i="1"/>
  <c r="I196" i="1"/>
  <c r="G196" i="1"/>
  <c r="I195" i="1"/>
  <c r="G195" i="1"/>
  <c r="G193" i="1"/>
  <c r="E193" i="1"/>
  <c r="H193" i="1" s="1"/>
  <c r="G192" i="1"/>
  <c r="E192" i="1"/>
  <c r="G191" i="1"/>
  <c r="G190" i="1"/>
  <c r="G189" i="1"/>
  <c r="G187" i="1"/>
  <c r="E187" i="1"/>
  <c r="G186" i="1"/>
  <c r="G185" i="1"/>
  <c r="G184" i="1"/>
  <c r="G183" i="1"/>
  <c r="G182" i="1"/>
  <c r="G180" i="1"/>
  <c r="E180" i="1"/>
  <c r="G179" i="1"/>
  <c r="G178" i="1"/>
  <c r="G176" i="1"/>
  <c r="E176" i="1"/>
  <c r="H176" i="1" s="1"/>
  <c r="G175" i="1"/>
  <c r="E175" i="1"/>
  <c r="G174" i="1"/>
  <c r="G172" i="1"/>
  <c r="E172" i="1"/>
  <c r="G171" i="1"/>
  <c r="G170" i="1"/>
  <c r="G168" i="1"/>
  <c r="E168" i="1"/>
  <c r="H168" i="1" s="1"/>
  <c r="G167" i="1"/>
  <c r="E167" i="1"/>
  <c r="G166" i="1"/>
  <c r="G164" i="1"/>
  <c r="E164" i="1"/>
  <c r="G163" i="1"/>
  <c r="G162" i="1"/>
  <c r="G161" i="1"/>
  <c r="G159" i="1"/>
  <c r="E159" i="1"/>
  <c r="G158" i="1"/>
  <c r="G157" i="1"/>
  <c r="G155" i="1"/>
  <c r="E155" i="1"/>
  <c r="H155" i="1" s="1"/>
  <c r="G154" i="1"/>
  <c r="E154" i="1"/>
  <c r="G153" i="1"/>
  <c r="G152" i="1"/>
  <c r="G150" i="1"/>
  <c r="E150" i="1"/>
  <c r="H150" i="1" s="1"/>
  <c r="G149" i="1"/>
  <c r="E149" i="1"/>
  <c r="G148" i="1"/>
  <c r="G147" i="1"/>
  <c r="G146" i="1"/>
  <c r="G144" i="1"/>
  <c r="E144" i="1"/>
  <c r="G143" i="1"/>
  <c r="G142" i="1"/>
  <c r="G140" i="1"/>
  <c r="E140" i="1"/>
  <c r="H140" i="1" s="1"/>
  <c r="G139" i="1"/>
  <c r="E139" i="1"/>
  <c r="G138" i="1"/>
  <c r="G136" i="1"/>
  <c r="E136" i="1"/>
  <c r="G135" i="1"/>
  <c r="G134" i="1"/>
  <c r="G132" i="1"/>
  <c r="E132" i="1"/>
  <c r="H132" i="1" s="1"/>
  <c r="G131" i="1"/>
  <c r="E131" i="1"/>
  <c r="G130" i="1"/>
  <c r="G128" i="1"/>
  <c r="E128" i="1"/>
  <c r="G127" i="1"/>
  <c r="G126" i="1"/>
  <c r="G125" i="1"/>
  <c r="G121" i="1"/>
  <c r="E121" i="1"/>
  <c r="G120" i="1"/>
  <c r="E119" i="1"/>
  <c r="G118" i="1"/>
  <c r="H118" i="1" s="1"/>
  <c r="E118" i="1"/>
  <c r="I117" i="1"/>
  <c r="H117" i="1"/>
  <c r="G117" i="1"/>
  <c r="E117" i="1"/>
  <c r="I116" i="1"/>
  <c r="E116" i="1"/>
  <c r="I115" i="1"/>
  <c r="E115" i="1"/>
  <c r="G114" i="1"/>
  <c r="E114" i="1"/>
  <c r="G113" i="1"/>
  <c r="I112" i="1"/>
  <c r="G112" i="1"/>
  <c r="G111" i="1"/>
  <c r="G110" i="1"/>
  <c r="G108" i="1"/>
  <c r="H108" i="1" s="1"/>
  <c r="E108" i="1"/>
  <c r="G107" i="1"/>
  <c r="H107" i="1" s="1"/>
  <c r="E107" i="1"/>
  <c r="G104" i="1"/>
  <c r="H104" i="1" s="1"/>
  <c r="E104" i="1"/>
  <c r="G103" i="1"/>
  <c r="H103" i="1" s="1"/>
  <c r="E103" i="1"/>
  <c r="E102" i="1" s="1"/>
  <c r="G102" i="1"/>
  <c r="G101" i="1"/>
  <c r="G100" i="1"/>
  <c r="G99" i="1"/>
  <c r="G97" i="1"/>
  <c r="H97" i="1" s="1"/>
  <c r="E97" i="1"/>
  <c r="G96" i="1"/>
  <c r="H96" i="1" s="1"/>
  <c r="E96" i="1"/>
  <c r="E95" i="1" s="1"/>
  <c r="G95" i="1"/>
  <c r="G94" i="1"/>
  <c r="G93" i="1"/>
  <c r="G91" i="1"/>
  <c r="H91" i="1" s="1"/>
  <c r="E91" i="1"/>
  <c r="E90" i="1" s="1"/>
  <c r="G90" i="1"/>
  <c r="G89" i="1"/>
  <c r="G87" i="1"/>
  <c r="F87" i="1"/>
  <c r="F86" i="1" s="1"/>
  <c r="E87" i="1"/>
  <c r="H87" i="1" s="1"/>
  <c r="H86" i="1"/>
  <c r="G86" i="1"/>
  <c r="E86" i="1"/>
  <c r="G85" i="1"/>
  <c r="E85" i="1"/>
  <c r="H85" i="1" s="1"/>
  <c r="G83" i="1"/>
  <c r="F83" i="1"/>
  <c r="F82" i="1" s="1"/>
  <c r="F81" i="1" s="1"/>
  <c r="F80" i="1" s="1"/>
  <c r="F79" i="1" s="1"/>
  <c r="E83" i="1"/>
  <c r="E82" i="1" s="1"/>
  <c r="G82" i="1"/>
  <c r="G81" i="1"/>
  <c r="G80" i="1"/>
  <c r="G79" i="1"/>
  <c r="H78" i="1"/>
  <c r="G78" i="1"/>
  <c r="G77" i="1"/>
  <c r="H77" i="1" s="1"/>
  <c r="E77" i="1"/>
  <c r="G76" i="1"/>
  <c r="E76" i="1"/>
  <c r="H76" i="1" s="1"/>
  <c r="G75" i="1"/>
  <c r="E74" i="1"/>
  <c r="H73" i="1"/>
  <c r="G73" i="1"/>
  <c r="E73" i="1"/>
  <c r="E72" i="1" s="1"/>
  <c r="H72" i="1"/>
  <c r="G72" i="1"/>
  <c r="H69" i="1"/>
  <c r="G69" i="1"/>
  <c r="E69" i="1"/>
  <c r="E68" i="1" s="1"/>
  <c r="H68" i="1"/>
  <c r="G68" i="1"/>
  <c r="I67" i="1"/>
  <c r="G67" i="1"/>
  <c r="E67" i="1"/>
  <c r="H67" i="1" s="1"/>
  <c r="G64" i="1"/>
  <c r="E64" i="1"/>
  <c r="H64" i="1" s="1"/>
  <c r="I63" i="1"/>
  <c r="G63" i="1"/>
  <c r="G59" i="1"/>
  <c r="E59" i="1"/>
  <c r="H59" i="1" s="1"/>
  <c r="G58" i="1"/>
  <c r="E57" i="1"/>
  <c r="H56" i="1"/>
  <c r="G56" i="1"/>
  <c r="E56" i="1"/>
  <c r="I55" i="1"/>
  <c r="G55" i="1"/>
  <c r="E55" i="1"/>
  <c r="H55" i="1" s="1"/>
  <c r="G52" i="1"/>
  <c r="E52" i="1"/>
  <c r="G51" i="1"/>
  <c r="I50" i="1"/>
  <c r="G50" i="1"/>
  <c r="G47" i="1"/>
  <c r="E47" i="1"/>
  <c r="H47" i="1" s="1"/>
  <c r="G46" i="1"/>
  <c r="I45" i="1"/>
  <c r="G45" i="1"/>
  <c r="J44" i="1"/>
  <c r="I44" i="1"/>
  <c r="G44" i="1"/>
  <c r="I43" i="1"/>
  <c r="G43" i="1"/>
  <c r="G42" i="1"/>
  <c r="H40" i="1"/>
  <c r="G40" i="1"/>
  <c r="E40" i="1"/>
  <c r="H39" i="1"/>
  <c r="G39" i="1"/>
  <c r="E39" i="1"/>
  <c r="E38" i="1" s="1"/>
  <c r="E37" i="1" s="1"/>
  <c r="H38" i="1"/>
  <c r="G38" i="1"/>
  <c r="H37" i="1"/>
  <c r="G37" i="1"/>
  <c r="H33" i="1"/>
  <c r="G33" i="1"/>
  <c r="E33" i="1"/>
  <c r="H32" i="1"/>
  <c r="G32" i="1"/>
  <c r="E32" i="1"/>
  <c r="J29" i="1"/>
  <c r="I29" i="1"/>
  <c r="G29" i="1"/>
  <c r="E29" i="1"/>
  <c r="H29" i="1" s="1"/>
  <c r="I28" i="1"/>
  <c r="G28" i="1"/>
  <c r="I27" i="1"/>
  <c r="G25" i="1"/>
  <c r="E25" i="1"/>
  <c r="I24" i="1"/>
  <c r="G24" i="1"/>
  <c r="I23" i="1"/>
  <c r="G23" i="1"/>
  <c r="G21" i="1"/>
  <c r="E21" i="1"/>
  <c r="H21" i="1" s="1"/>
  <c r="G20" i="1"/>
  <c r="E20" i="1"/>
  <c r="I19" i="1"/>
  <c r="G19" i="1"/>
  <c r="I18" i="1"/>
  <c r="G18" i="1"/>
  <c r="G15" i="1"/>
  <c r="E15" i="1"/>
  <c r="H15" i="1" s="1"/>
  <c r="G14" i="1"/>
  <c r="G13" i="1"/>
  <c r="I12" i="1"/>
  <c r="G12" i="1"/>
  <c r="I11" i="1"/>
  <c r="G11" i="1"/>
  <c r="G10" i="1"/>
  <c r="E19" i="1" l="1"/>
  <c r="H20" i="1"/>
  <c r="E174" i="1"/>
  <c r="H174" i="1" s="1"/>
  <c r="H175" i="1"/>
  <c r="H224" i="1"/>
  <c r="E223" i="1"/>
  <c r="J224" i="1"/>
  <c r="H228" i="1"/>
  <c r="E227" i="1"/>
  <c r="J228" i="1"/>
  <c r="H128" i="1"/>
  <c r="E127" i="1"/>
  <c r="E179" i="1"/>
  <c r="H180" i="1"/>
  <c r="H207" i="1"/>
  <c r="H249" i="1"/>
  <c r="E248" i="1"/>
  <c r="H248" i="1" s="1"/>
  <c r="E51" i="1"/>
  <c r="H52" i="1"/>
  <c r="H82" i="1"/>
  <c r="H95" i="1"/>
  <c r="E94" i="1"/>
  <c r="E138" i="1"/>
  <c r="H138" i="1" s="1"/>
  <c r="H139" i="1"/>
  <c r="E166" i="1"/>
  <c r="H166" i="1" s="1"/>
  <c r="H167" i="1"/>
  <c r="E212" i="1"/>
  <c r="H213" i="1"/>
  <c r="H25" i="1"/>
  <c r="E24" i="1"/>
  <c r="H102" i="1"/>
  <c r="E100" i="1"/>
  <c r="E101" i="1"/>
  <c r="H101" i="1" s="1"/>
  <c r="H131" i="1"/>
  <c r="E130" i="1"/>
  <c r="H130" i="1" s="1"/>
  <c r="E153" i="1"/>
  <c r="H154" i="1"/>
  <c r="H187" i="1"/>
  <c r="E186" i="1"/>
  <c r="E191" i="1"/>
  <c r="H192" i="1"/>
  <c r="H198" i="1"/>
  <c r="E197" i="1"/>
  <c r="E81" i="1"/>
  <c r="H114" i="1"/>
  <c r="E113" i="1"/>
  <c r="H136" i="1"/>
  <c r="E135" i="1"/>
  <c r="H159" i="1"/>
  <c r="E158" i="1"/>
  <c r="E163" i="1"/>
  <c r="H164" i="1"/>
  <c r="E203" i="1"/>
  <c r="H204" i="1"/>
  <c r="H244" i="1"/>
  <c r="J244" i="1"/>
  <c r="E243" i="1"/>
  <c r="H121" i="1"/>
  <c r="E120" i="1"/>
  <c r="H120" i="1" s="1"/>
  <c r="H90" i="1"/>
  <c r="E89" i="1"/>
  <c r="H89" i="1" s="1"/>
  <c r="E143" i="1"/>
  <c r="H144" i="1"/>
  <c r="E148" i="1"/>
  <c r="H149" i="1"/>
  <c r="E171" i="1"/>
  <c r="H172" i="1"/>
  <c r="H219" i="1"/>
  <c r="E218" i="1"/>
  <c r="E14" i="1"/>
  <c r="E46" i="1"/>
  <c r="E58" i="1"/>
  <c r="H58" i="1" s="1"/>
  <c r="E63" i="1"/>
  <c r="H63" i="1" s="1"/>
  <c r="E75" i="1"/>
  <c r="H75" i="1" s="1"/>
  <c r="H83" i="1"/>
  <c r="E236" i="1"/>
  <c r="H237" i="1"/>
  <c r="E28" i="1"/>
  <c r="H28" i="1" s="1"/>
  <c r="E242" i="1" l="1"/>
  <c r="J243" i="1"/>
  <c r="H243" i="1"/>
  <c r="H186" i="1"/>
  <c r="E185" i="1"/>
  <c r="H143" i="1"/>
  <c r="E142" i="1"/>
  <c r="H142" i="1" s="1"/>
  <c r="H158" i="1"/>
  <c r="E157" i="1"/>
  <c r="H157" i="1" s="1"/>
  <c r="H46" i="1"/>
  <c r="E45" i="1"/>
  <c r="H203" i="1"/>
  <c r="E202" i="1"/>
  <c r="H127" i="1"/>
  <c r="E126" i="1"/>
  <c r="E222" i="1"/>
  <c r="J223" i="1"/>
  <c r="H223" i="1"/>
  <c r="J236" i="1"/>
  <c r="H236" i="1"/>
  <c r="E13" i="1"/>
  <c r="H14" i="1"/>
  <c r="H148" i="1"/>
  <c r="E147" i="1"/>
  <c r="H113" i="1"/>
  <c r="E112" i="1"/>
  <c r="H191" i="1"/>
  <c r="E190" i="1"/>
  <c r="E93" i="1"/>
  <c r="H93" i="1" s="1"/>
  <c r="H94" i="1"/>
  <c r="H218" i="1"/>
  <c r="H163" i="1"/>
  <c r="E162" i="1"/>
  <c r="E211" i="1"/>
  <c r="H211" i="1" s="1"/>
  <c r="H212" i="1"/>
  <c r="E79" i="1"/>
  <c r="H79" i="1" s="1"/>
  <c r="E80" i="1"/>
  <c r="H80" i="1" s="1"/>
  <c r="H81" i="1"/>
  <c r="H100" i="1"/>
  <c r="E99" i="1"/>
  <c r="H99" i="1" s="1"/>
  <c r="E206" i="1"/>
  <c r="H206" i="1" s="1"/>
  <c r="J227" i="1"/>
  <c r="H227" i="1"/>
  <c r="E196" i="1"/>
  <c r="H197" i="1"/>
  <c r="H171" i="1"/>
  <c r="E170" i="1"/>
  <c r="H170" i="1" s="1"/>
  <c r="H135" i="1"/>
  <c r="E134" i="1"/>
  <c r="H134" i="1" s="1"/>
  <c r="H153" i="1"/>
  <c r="H24" i="1"/>
  <c r="E23" i="1"/>
  <c r="H51" i="1"/>
  <c r="E50" i="1"/>
  <c r="H50" i="1" s="1"/>
  <c r="H179" i="1"/>
  <c r="E178" i="1"/>
  <c r="H178" i="1" s="1"/>
  <c r="J19" i="1"/>
  <c r="E18" i="1"/>
  <c r="H19" i="1"/>
  <c r="H13" i="1" l="1"/>
  <c r="E12" i="1"/>
  <c r="E125" i="1"/>
  <c r="H125" i="1" s="1"/>
  <c r="H126" i="1"/>
  <c r="J23" i="1"/>
  <c r="H23" i="1"/>
  <c r="J196" i="1"/>
  <c r="H196" i="1"/>
  <c r="E161" i="1"/>
  <c r="H161" i="1" s="1"/>
  <c r="H162" i="1"/>
  <c r="E189" i="1"/>
  <c r="H189" i="1" s="1"/>
  <c r="H190" i="1"/>
  <c r="H45" i="1"/>
  <c r="E44" i="1"/>
  <c r="E184" i="1"/>
  <c r="H185" i="1"/>
  <c r="J222" i="1"/>
  <c r="H222" i="1"/>
  <c r="E111" i="1"/>
  <c r="H112" i="1"/>
  <c r="H18" i="1"/>
  <c r="J18" i="1"/>
  <c r="E217" i="1"/>
  <c r="H147" i="1"/>
  <c r="E201" i="1"/>
  <c r="H202" i="1"/>
  <c r="J242" i="1"/>
  <c r="H242" i="1"/>
  <c r="E241" i="1"/>
  <c r="H184" i="1" l="1"/>
  <c r="E183" i="1"/>
  <c r="H201" i="1"/>
  <c r="I197" i="1"/>
  <c r="H44" i="1"/>
  <c r="E43" i="1"/>
  <c r="E195" i="1"/>
  <c r="H111" i="1"/>
  <c r="E110" i="1"/>
  <c r="H110" i="1" s="1"/>
  <c r="J241" i="1"/>
  <c r="H241" i="1"/>
  <c r="E235" i="1"/>
  <c r="E11" i="1"/>
  <c r="H12" i="1"/>
  <c r="E216" i="1"/>
  <c r="H217" i="1"/>
  <c r="E152" i="1"/>
  <c r="H183" i="1" l="1"/>
  <c r="E182" i="1"/>
  <c r="H182" i="1" s="1"/>
  <c r="H235" i="1"/>
  <c r="J235" i="1"/>
  <c r="E42" i="1"/>
  <c r="H42" i="1" s="1"/>
  <c r="H43" i="1"/>
  <c r="H152" i="1"/>
  <c r="E146" i="1"/>
  <c r="H146" i="1" s="1"/>
  <c r="E215" i="1"/>
  <c r="H216" i="1"/>
  <c r="H11" i="1"/>
  <c r="E10" i="1"/>
  <c r="I10" i="1"/>
  <c r="J195" i="1"/>
  <c r="H195" i="1"/>
  <c r="I261" i="1" l="1"/>
  <c r="H10" i="1"/>
  <c r="E261" i="1"/>
  <c r="H215" i="1"/>
  <c r="J215" i="1"/>
  <c r="E266" i="1" l="1"/>
  <c r="J265" i="1"/>
  <c r="G263" i="1"/>
  <c r="E264" i="1"/>
  <c r="F261" i="1"/>
  <c r="J261" i="1"/>
  <c r="H261" i="1"/>
</calcChain>
</file>

<file path=xl/sharedStrings.xml><?xml version="1.0" encoding="utf-8"?>
<sst xmlns="http://schemas.openxmlformats.org/spreadsheetml/2006/main" count="722" uniqueCount="185">
  <si>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</si>
  <si>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</si>
  <si>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</si>
  <si>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</si>
  <si>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</si>
  <si>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</si>
  <si>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</si>
  <si>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</si>
  <si>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</si>
  <si>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</si>
  <si>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</si>
  <si>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</si>
  <si>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</si>
  <si>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</si>
  <si>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</si>
  <si>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</si>
  <si>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</si>
  <si>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</si>
  <si>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</si>
  <si>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</si>
  <si>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</si>
  <si>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</si>
  <si>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</si>
  <si>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</si>
  <si>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</si>
  <si>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</si>
  <si>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</si>
  <si>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</si>
  <si>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</si>
  <si>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</si>
  <si>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</si>
  <si>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</si>
  <si>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</si>
  <si>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</si>
  <si>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</si>
  <si>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</si>
  <si>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</si>
  <si>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</si>
  <si>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</si>
  <si>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</si>
  <si>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</si>
  <si>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</si>
  <si>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</si>
  <si>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</si>
  <si>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</si>
  <si>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</si>
  <si>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</si>
  <si>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</si>
  <si>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</si>
  <si>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</si>
  <si>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</si>
  <si>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</si>
  <si>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</si>
  <si>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</si>
  <si>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</si>
  <si>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</si>
  <si>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</si>
  <si>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</si>
  <si>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</si>
  <si>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</si>
  <si>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</si>
  <si>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</si>
  <si>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</si>
  <si>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</si>
  <si>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</si>
  <si>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</si>
  <si>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</si>
  <si>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</si>
  <si>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</si>
  <si>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</si>
  <si>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</si>
  <si>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</si>
  <si>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</si>
  <si>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</si>
  <si>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</si>
  <si>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</si>
  <si>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</si>
  <si>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</si>
  <si>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</si>
  <si>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</si>
  <si>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</si>
  <si>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</si>
  <si>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</si>
  <si>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</si>
  <si>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</si>
  <si>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</si>
  <si>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</si>
  <si>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</si>
  <si>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</si>
  <si>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</si>
  <si>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</si>
  <si>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</si>
  <si>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</si>
  <si>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</si>
  <si>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</si>
  <si>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</si>
  <si>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</si>
  <si>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</si>
  <si>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</si>
  <si>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</si>
  <si>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</si>
  <si>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</si>
  <si>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</si>
  <si>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</si>
  <si>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</si>
  <si>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</si>
  <si>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</si>
  <si>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</si>
  <si>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</si>
  <si>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</si>
  <si>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</si>
  <si>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</si>
  <si>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</si>
  <si>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</si>
  <si>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</si>
  <si>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</si>
  <si>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</si>
  <si>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</si>
  <si>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</si>
  <si>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</si>
  <si>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</si>
  <si>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</si>
  <si>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</si>
  <si>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</si>
  <si>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</si>
  <si>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</si>
  <si>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</si>
  <si>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</si>
  <si>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</si>
  <si>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</si>
  <si>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</si>
  <si>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</si>
  <si>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</si>
  <si>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</si>
  <si>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</si>
  <si>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</si>
  <si>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</si>
  <si>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</si>
  <si>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</si>
  <si>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</si>
  <si>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</si>
  <si>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</si>
  <si>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</si>
  <si>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</si>
  <si>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</si>
  <si>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</si>
  <si>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</si>
  <si>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</si>
  <si>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</si>
  <si>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</si>
  <si>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</si>
  <si>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</si>
  <si>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</si>
  <si>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</si>
  <si>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</si>
  <si>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</si>
  <si>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</si>
  <si>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</si>
  <si>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</si>
  <si>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</si>
  <si>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</si>
  <si>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</si>
  <si>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</si>
  <si>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</si>
  <si>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</si>
  <si>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</si>
  <si>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</si>
  <si>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</si>
  <si>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</si>
  <si>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</si>
  <si>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</si>
  <si>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</si>
  <si>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</si>
  <si>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</si>
  <si>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</si>
  <si>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</si>
  <si>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</si>
  <si>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</si>
  <si>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</si>
  <si>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</si>
  <si>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</si>
  <si>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</si>
  <si>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</si>
  <si>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</si>
  <si>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11.12.2020 года  года № 56-п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</si>
</sst>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0" fontId="2" fillId="0" borderId="0" xfId="2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166" fontId="1" fillId="0" borderId="0" xfId="1" applyNumberFormat="1"/>
    <xf numFmtId="166" fontId="8" fillId="0" borderId="0" xfId="1" applyNumberFormat="1" applyFont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166" fontId="1" fillId="0" borderId="0" xfId="1" applyNumberFormat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4" fontId="1" fillId="0" borderId="0" xfId="1" applyNumberFormat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4" fontId="4" fillId="0" borderId="3" xfId="1" applyNumberFormat="1" applyFont="1" applyBorder="1"/>
    <xf numFmtId="0" fontId="2" fillId="0" borderId="6" xfId="1" applyFont="1" applyBorder="1"/>
    <xf numFmtId="0" fontId="9" fillId="0" borderId="0" xfId="0" applyFont="1" applyAlignment="1">
      <alignment wrapText="1"/>
    </xf>
    <xf numFmtId="0" fontId="4" fillId="0" borderId="6" xfId="1" applyFont="1" applyBorder="1"/>
    <xf numFmtId="4" fontId="2" fillId="0" borderId="3" xfId="1" applyNumberFormat="1" applyFont="1" applyBorder="1"/>
    <xf numFmtId="0" fontId="9" fillId="0" borderId="4" xfId="0" applyFont="1" applyBorder="1"/>
    <xf numFmtId="166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/>
    <xf numFmtId="166" fontId="2" fillId="2" borderId="4" xfId="1" applyNumberFormat="1" applyFont="1" applyFill="1" applyBorder="1" applyAlignment="1">
      <alignment horizontal="right"/>
    </xf>
    <xf numFmtId="4" fontId="2" fillId="0" borderId="4" xfId="1" applyNumberFormat="1" applyFont="1" applyBorder="1"/>
    <xf numFmtId="49" fontId="2" fillId="0" borderId="5" xfId="1" applyNumberFormat="1" applyFont="1" applyBorder="1" applyAlignment="1">
      <alignment horizontal="center"/>
    </xf>
    <xf numFmtId="4" fontId="2" fillId="0" borderId="0" xfId="1" applyNumberFormat="1" applyFont="1"/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11" fillId="0" borderId="0" xfId="0" applyFont="1" applyAlignment="1">
      <alignment wrapText="1"/>
    </xf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4" fontId="12" fillId="0" borderId="0" xfId="1" applyNumberFormat="1" applyFont="1"/>
    <xf numFmtId="0" fontId="7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6" fontId="7" fillId="2" borderId="7" xfId="1" applyNumberFormat="1" applyFont="1" applyFill="1" applyBorder="1"/>
    <xf numFmtId="0" fontId="12" fillId="0" borderId="0" xfId="1" applyFont="1" applyAlignment="1">
      <alignment horizontal="center"/>
    </xf>
    <xf numFmtId="0" fontId="12" fillId="0" borderId="0" xfId="1" applyFont="1"/>
    <xf numFmtId="166" fontId="14" fillId="5" borderId="12" xfId="1" applyNumberFormat="1" applyFont="1" applyFill="1" applyBorder="1"/>
    <xf numFmtId="4" fontId="12" fillId="0" borderId="11" xfId="1" applyNumberFormat="1" applyFont="1" applyBorder="1"/>
    <xf numFmtId="0" fontId="12" fillId="6" borderId="0" xfId="1" applyFont="1" applyFill="1"/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7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19AE515B-4A55-4D2F-9CFC-32DD2F242B38}"/>
    <cellStyle name="Обычный 8" xfId="1" xr:uid="{A79CC021-CA00-402D-8EBE-474CFF757541}"/>
    <cellStyle name="Обычный 9 2" xfId="5" xr:uid="{308A789B-9296-4B19-B2C6-2BBFF4A929FF}"/>
    <cellStyle name="Финансовый 2" xfId="3" xr:uid="{DEC67222-7A44-4D3D-B6EA-FC84E447F5A6}"/>
    <cellStyle name="Финансовый 3 2" xfId="4" xr:uid="{0165D5A2-866B-4BF5-AD39-CC4C9FBCA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new\&#1054;&#1073;&#1097;&#1072;&#1103;_&#1086;&#1073;&#1084;&#1077;&#1085;\&#1041;&#1070;&#1044;&#1046;&#1045;&#1058;_2021_&#1063;&#1045;&#1056;&#1053;&#1054;&#1042;&#1048;&#1050;\&#1041;&#1070;&#1044;&#1046;&#1045;&#1058;%202-&#1077;%20&#1095;&#1090;&#1077;&#1085;&#1080;&#1077;\&#1057;&#1074;&#1086;&#1076;&#1085;&#1072;&#1103;%20&#1088;&#1086;&#1089;&#1087;&#1080;&#1089;&#1100;%20%20+&#1073;&#1102;&#1076;&#1078;&#1077;&#1090;&#1085;&#1072;&#1103;%20&#1088;&#1086;&#1089;&#1087;&#1080;&#1089;&#1100;%20&#1085;&#1072;%202021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2021_01.01.21"/>
      <sheetName val="БР_МС 2021_01.01.21"/>
      <sheetName val="БР _МА 2021_01.01.21"/>
      <sheetName val="ИКМО 2021_01.01.21"/>
    </sheetNames>
    <sheetDataSet>
      <sheetData sheetId="0"/>
      <sheetData sheetId="1">
        <row r="10">
          <cell r="F10">
            <v>6069.1</v>
          </cell>
        </row>
        <row r="12">
          <cell r="F12">
            <v>1380.6</v>
          </cell>
        </row>
        <row r="24">
          <cell r="F24">
            <v>4592.5</v>
          </cell>
        </row>
        <row r="25">
          <cell r="F25">
            <v>316.5</v>
          </cell>
        </row>
        <row r="31">
          <cell r="F31">
            <v>4276</v>
          </cell>
        </row>
        <row r="32">
          <cell r="F32">
            <v>2339.4</v>
          </cell>
        </row>
        <row r="41">
          <cell r="F41">
            <v>542.6</v>
          </cell>
        </row>
        <row r="42">
          <cell r="F42">
            <v>1927.5</v>
          </cell>
        </row>
        <row r="43">
          <cell r="F43">
            <v>1927.5</v>
          </cell>
        </row>
        <row r="79">
          <cell r="F79">
            <v>6069.1</v>
          </cell>
        </row>
      </sheetData>
      <sheetData sheetId="2">
        <row r="11">
          <cell r="F11">
            <v>14765.299999999997</v>
          </cell>
        </row>
        <row r="12">
          <cell r="F12">
            <v>14327.499999999998</v>
          </cell>
        </row>
        <row r="13">
          <cell r="F13">
            <v>1380.6</v>
          </cell>
        </row>
        <row r="22">
          <cell r="F22">
            <v>10150.299999999999</v>
          </cell>
        </row>
        <row r="33">
          <cell r="F33">
            <v>1407.4</v>
          </cell>
        </row>
        <row r="60">
          <cell r="F60">
            <v>829.8</v>
          </cell>
        </row>
        <row r="68">
          <cell r="F68">
            <v>1966.8</v>
          </cell>
        </row>
        <row r="156">
          <cell r="F156">
            <v>9867.5</v>
          </cell>
        </row>
        <row r="159">
          <cell r="F159">
            <v>7035.1</v>
          </cell>
        </row>
        <row r="164">
          <cell r="F164">
            <v>2124.6</v>
          </cell>
        </row>
        <row r="167">
          <cell r="F167">
            <v>705.8</v>
          </cell>
        </row>
        <row r="329">
          <cell r="F329">
            <v>16933.2</v>
          </cell>
        </row>
        <row r="330">
          <cell r="F330">
            <v>498.29999999999995</v>
          </cell>
        </row>
        <row r="357">
          <cell r="F357">
            <v>12303</v>
          </cell>
        </row>
        <row r="369">
          <cell r="F369">
            <v>11754</v>
          </cell>
        </row>
        <row r="370">
          <cell r="F370">
            <v>9632.5</v>
          </cell>
        </row>
        <row r="371">
          <cell r="F371">
            <v>9632.5</v>
          </cell>
        </row>
        <row r="380">
          <cell r="F380">
            <v>2119.5</v>
          </cell>
        </row>
        <row r="381">
          <cell r="F381">
            <v>2119.5</v>
          </cell>
        </row>
        <row r="405">
          <cell r="F405">
            <v>5239</v>
          </cell>
        </row>
        <row r="406">
          <cell r="F406">
            <v>2137.6</v>
          </cell>
        </row>
        <row r="407">
          <cell r="F407">
            <v>2137.6</v>
          </cell>
        </row>
        <row r="413">
          <cell r="F413">
            <v>3101.3999999999996</v>
          </cell>
        </row>
        <row r="414">
          <cell r="F414">
            <v>3101.3999999999996</v>
          </cell>
        </row>
        <row r="415">
          <cell r="F415">
            <v>3101.3999999999996</v>
          </cell>
        </row>
        <row r="416">
          <cell r="F416">
            <v>3050.4999999999995</v>
          </cell>
        </row>
        <row r="424">
          <cell r="F424">
            <v>48.9</v>
          </cell>
        </row>
        <row r="444">
          <cell r="F444">
            <v>85784.6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EECFA-2536-47F1-A815-E657B44A4395}">
  <sheetPr>
    <tabColor theme="5" tint="0.59999389629810485"/>
  </sheetPr>
  <dimension ref="A1:N307"/>
  <sheetViews>
    <sheetView tabSelected="1" view="pageBreakPreview" zoomScale="120" zoomScaleNormal="120" zoomScaleSheetLayoutView="120" workbookViewId="0">
      <selection activeCell="A5" sqref="A5:F5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5" width="14" style="2" customWidth="1"/>
    <col min="6" max="6" width="9.140625" style="2" hidden="1" customWidth="1"/>
    <col min="7" max="7" width="10.28515625" style="2" hidden="1" customWidth="1"/>
    <col min="8" max="8" width="12.42578125" style="2" hidden="1" customWidth="1"/>
    <col min="9" max="9" width="14.42578125" style="2" hidden="1" customWidth="1"/>
    <col min="10" max="10" width="16.42578125" style="2" hidden="1" customWidth="1"/>
    <col min="11" max="254" width="9.140625" style="2" customWidth="1"/>
    <col min="255" max="16384" width="96.85546875" style="2"/>
  </cols>
  <sheetData>
    <row r="1" spans="1:9" ht="18.75" x14ac:dyDescent="0.3">
      <c r="A1" s="142" t="s">
        <v>184</v>
      </c>
      <c r="B1" s="142"/>
      <c r="C1" s="142"/>
      <c r="D1" s="142"/>
      <c r="E1" s="142"/>
      <c r="F1" s="1"/>
    </row>
    <row r="2" spans="1:9" ht="19.5" customHeight="1" x14ac:dyDescent="0.3">
      <c r="A2" s="147" t="s">
        <v>0</v>
      </c>
      <c r="B2" s="147"/>
      <c r="C2" s="147"/>
      <c r="D2" s="147"/>
      <c r="E2" s="147"/>
    </row>
    <row r="3" spans="1:9" ht="21" customHeight="1" x14ac:dyDescent="0.3">
      <c r="A3" s="143"/>
      <c r="B3" s="143"/>
      <c r="C3" s="143"/>
      <c r="D3" s="143"/>
      <c r="E3" s="143"/>
    </row>
    <row r="4" spans="1:9" ht="40.5" customHeight="1" x14ac:dyDescent="0.3">
      <c r="A4" s="144" t="s">
        <v>1</v>
      </c>
      <c r="B4" s="144"/>
      <c r="C4" s="144"/>
      <c r="D4" s="144"/>
      <c r="E4" s="144"/>
    </row>
    <row r="5" spans="1:9" ht="39" customHeight="1" x14ac:dyDescent="0.3">
      <c r="A5" s="145"/>
      <c r="B5" s="145"/>
      <c r="C5" s="145"/>
      <c r="D5" s="145"/>
      <c r="E5" s="145"/>
      <c r="F5" s="145"/>
    </row>
    <row r="6" spans="1:9" ht="36" customHeight="1" x14ac:dyDescent="0.3">
      <c r="A6" s="146" t="s">
        <v>2</v>
      </c>
      <c r="B6" s="146"/>
      <c r="C6" s="146"/>
      <c r="D6" s="146"/>
      <c r="E6" s="146"/>
    </row>
    <row r="7" spans="1:9" ht="21.75" customHeight="1" x14ac:dyDescent="0.3">
      <c r="A7" s="3"/>
      <c r="B7" s="3"/>
      <c r="C7" s="3"/>
      <c r="D7" s="3"/>
      <c r="E7" s="3"/>
    </row>
    <row r="8" spans="1:9" x14ac:dyDescent="0.2">
      <c r="A8" s="137" t="s">
        <v>3</v>
      </c>
      <c r="B8" s="139" t="s">
        <v>4</v>
      </c>
      <c r="C8" s="139" t="s">
        <v>5</v>
      </c>
      <c r="D8" s="139" t="s">
        <v>6</v>
      </c>
      <c r="E8" s="139" t="s">
        <v>7</v>
      </c>
    </row>
    <row r="9" spans="1:9" ht="84.75" customHeight="1" x14ac:dyDescent="0.2">
      <c r="A9" s="138"/>
      <c r="B9" s="140"/>
      <c r="C9" s="141"/>
      <c r="D9" s="141"/>
      <c r="E9" s="141"/>
    </row>
    <row r="10" spans="1:9" ht="101.25" x14ac:dyDescent="0.3">
      <c r="A10" s="4" t="s">
        <v>8</v>
      </c>
      <c r="B10" s="5"/>
      <c r="C10" s="6"/>
      <c r="D10" s="7"/>
      <c r="E10" s="8">
        <f>E11</f>
        <v>6069.1</v>
      </c>
      <c r="F10" s="9"/>
      <c r="G10" s="10">
        <f>'[1]БР_МС 2020'!F10</f>
        <v>5761.9000000000005</v>
      </c>
      <c r="H10" s="9">
        <f>E10-G10</f>
        <v>307.19999999999982</v>
      </c>
      <c r="I10" s="9">
        <f>E11+E45+E50+E63</f>
        <v>18429.8</v>
      </c>
    </row>
    <row r="11" spans="1:9" ht="18.75" x14ac:dyDescent="0.3">
      <c r="A11" s="11" t="s">
        <v>9</v>
      </c>
      <c r="B11" s="12" t="s">
        <v>10</v>
      </c>
      <c r="C11" s="13"/>
      <c r="D11" s="7"/>
      <c r="E11" s="8">
        <f>E12+E18+E37</f>
        <v>6069.1</v>
      </c>
      <c r="F11" s="9"/>
      <c r="G11" s="10">
        <f>'[1]БР_МС 2020'!F11</f>
        <v>5761.9000000000005</v>
      </c>
      <c r="H11" s="9">
        <f t="shared" ref="H11:H40" si="0">E11-G11</f>
        <v>307.19999999999982</v>
      </c>
      <c r="I11" s="2">
        <f>'[2]БР_МС 2021_01.01.21'!F10</f>
        <v>6069.1</v>
      </c>
    </row>
    <row r="12" spans="1:9" ht="37.5" x14ac:dyDescent="0.3">
      <c r="A12" s="14" t="s">
        <v>11</v>
      </c>
      <c r="B12" s="15" t="s">
        <v>12</v>
      </c>
      <c r="C12" s="16"/>
      <c r="D12" s="17"/>
      <c r="E12" s="8">
        <f>E13</f>
        <v>1380.6</v>
      </c>
      <c r="F12" s="9"/>
      <c r="G12" s="10">
        <f>'[1]БР_МС 2020'!F12</f>
        <v>1327.8</v>
      </c>
      <c r="H12" s="9">
        <f t="shared" si="0"/>
        <v>52.799999999999955</v>
      </c>
      <c r="I12" s="2">
        <f>'[2]БР_МС 2021_01.01.21'!F12</f>
        <v>1380.6</v>
      </c>
    </row>
    <row r="13" spans="1:9" ht="18.75" x14ac:dyDescent="0.3">
      <c r="A13" s="18" t="s">
        <v>13</v>
      </c>
      <c r="B13" s="19" t="s">
        <v>12</v>
      </c>
      <c r="C13" s="19" t="s">
        <v>14</v>
      </c>
      <c r="D13" s="17"/>
      <c r="E13" s="8">
        <f>E14</f>
        <v>1380.6</v>
      </c>
      <c r="F13" s="9"/>
      <c r="G13" s="10">
        <f>'[1]БР_МС 2020'!F13</f>
        <v>1327.8</v>
      </c>
      <c r="H13" s="9">
        <f t="shared" si="0"/>
        <v>52.799999999999955</v>
      </c>
    </row>
    <row r="14" spans="1:9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1380.6</v>
      </c>
      <c r="F14" s="9"/>
      <c r="G14" s="10">
        <f>'[1]БР_МС 2020'!F14</f>
        <v>1327.8</v>
      </c>
      <c r="H14" s="9">
        <f t="shared" si="0"/>
        <v>52.799999999999955</v>
      </c>
    </row>
    <row r="15" spans="1:9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f>E16+E17</f>
        <v>1380.6</v>
      </c>
      <c r="F15" s="9"/>
      <c r="G15" s="10">
        <f>'[1]БР_МС 2020'!F15</f>
        <v>1327.8</v>
      </c>
      <c r="H15" s="9">
        <f t="shared" si="0"/>
        <v>52.799999999999955</v>
      </c>
    </row>
    <row r="16" spans="1:9" ht="18.75" x14ac:dyDescent="0.3">
      <c r="A16" s="25" t="s">
        <v>17</v>
      </c>
      <c r="B16" s="26" t="s">
        <v>12</v>
      </c>
      <c r="C16" s="21" t="s">
        <v>14</v>
      </c>
      <c r="D16" s="22">
        <v>121</v>
      </c>
      <c r="E16" s="23">
        <v>1062.2</v>
      </c>
      <c r="F16" s="9"/>
      <c r="G16" s="10"/>
      <c r="H16" s="9"/>
    </row>
    <row r="17" spans="1:10" ht="56.25" x14ac:dyDescent="0.3">
      <c r="A17" s="24" t="s">
        <v>18</v>
      </c>
      <c r="B17" s="26" t="s">
        <v>12</v>
      </c>
      <c r="C17" s="21" t="s">
        <v>14</v>
      </c>
      <c r="D17" s="22">
        <v>129</v>
      </c>
      <c r="E17" s="23">
        <v>318.39999999999998</v>
      </c>
      <c r="F17" s="9"/>
      <c r="G17" s="10"/>
      <c r="H17" s="9"/>
    </row>
    <row r="18" spans="1:10" s="31" customFormat="1" ht="56.25" x14ac:dyDescent="0.3">
      <c r="A18" s="27" t="s">
        <v>19</v>
      </c>
      <c r="B18" s="28" t="s">
        <v>20</v>
      </c>
      <c r="C18" s="28"/>
      <c r="D18" s="29"/>
      <c r="E18" s="30">
        <f>E19+E23</f>
        <v>4592.5</v>
      </c>
      <c r="F18" s="9"/>
      <c r="G18" s="10">
        <f>'[1]БР_МС 2020'!F22</f>
        <v>4338.1000000000004</v>
      </c>
      <c r="H18" s="9">
        <f t="shared" si="0"/>
        <v>254.39999999999964</v>
      </c>
      <c r="I18" s="31">
        <f>'[2]БР_МС 2021_01.01.21'!F24</f>
        <v>4592.5</v>
      </c>
      <c r="J18" s="32">
        <f>E18-I18</f>
        <v>0</v>
      </c>
    </row>
    <row r="19" spans="1:10" ht="37.5" x14ac:dyDescent="0.3">
      <c r="A19" s="33" t="s">
        <v>21</v>
      </c>
      <c r="B19" s="34" t="s">
        <v>20</v>
      </c>
      <c r="C19" s="16" t="s">
        <v>22</v>
      </c>
      <c r="D19" s="17"/>
      <c r="E19" s="8">
        <f>E20</f>
        <v>316.5</v>
      </c>
      <c r="F19" s="9"/>
      <c r="G19" s="10">
        <f>'[1]БР_МС 2020'!F23</f>
        <v>304.60000000000002</v>
      </c>
      <c r="H19" s="9">
        <f t="shared" si="0"/>
        <v>11.899999999999977</v>
      </c>
      <c r="I19" s="2">
        <f>'[2]БР_МС 2021_01.01.21'!F25</f>
        <v>316.5</v>
      </c>
      <c r="J19" s="32">
        <f>E19-I19</f>
        <v>0</v>
      </c>
    </row>
    <row r="20" spans="1:10" ht="75" x14ac:dyDescent="0.3">
      <c r="A20" s="35" t="s">
        <v>15</v>
      </c>
      <c r="B20" s="36" t="s">
        <v>20</v>
      </c>
      <c r="C20" s="26" t="s">
        <v>22</v>
      </c>
      <c r="D20" s="37">
        <v>100</v>
      </c>
      <c r="E20" s="23">
        <f>E21</f>
        <v>316.5</v>
      </c>
      <c r="F20" s="9"/>
      <c r="G20" s="10">
        <f>'[1]БР_МС 2020'!F24</f>
        <v>304.60000000000002</v>
      </c>
      <c r="H20" s="9">
        <f t="shared" si="0"/>
        <v>11.899999999999977</v>
      </c>
      <c r="J20" s="32"/>
    </row>
    <row r="21" spans="1:10" ht="37.5" x14ac:dyDescent="0.3">
      <c r="A21" s="24" t="s">
        <v>16</v>
      </c>
      <c r="B21" s="36" t="s">
        <v>20</v>
      </c>
      <c r="C21" s="26" t="s">
        <v>22</v>
      </c>
      <c r="D21" s="22">
        <v>120</v>
      </c>
      <c r="E21" s="23">
        <f>E22</f>
        <v>316.5</v>
      </c>
      <c r="F21" s="9"/>
      <c r="G21" s="10">
        <f>'[1]БР_МС 2020'!F25</f>
        <v>304.60000000000002</v>
      </c>
      <c r="H21" s="9">
        <f t="shared" si="0"/>
        <v>11.899999999999977</v>
      </c>
      <c r="J21" s="32"/>
    </row>
    <row r="22" spans="1:10" ht="75" x14ac:dyDescent="0.3">
      <c r="A22" s="24" t="s">
        <v>23</v>
      </c>
      <c r="B22" s="36" t="s">
        <v>20</v>
      </c>
      <c r="C22" s="26" t="s">
        <v>22</v>
      </c>
      <c r="D22" s="22">
        <v>123</v>
      </c>
      <c r="E22" s="23">
        <v>316.5</v>
      </c>
      <c r="F22" s="9"/>
      <c r="G22" s="10"/>
      <c r="H22" s="9"/>
      <c r="J22" s="32"/>
    </row>
    <row r="23" spans="1:10" ht="36.75" customHeight="1" x14ac:dyDescent="0.3">
      <c r="A23" s="38" t="s">
        <v>24</v>
      </c>
      <c r="B23" s="19" t="s">
        <v>20</v>
      </c>
      <c r="C23" s="19" t="s">
        <v>25</v>
      </c>
      <c r="D23" s="17"/>
      <c r="E23" s="8">
        <f>E24+E28+E32</f>
        <v>4276</v>
      </c>
      <c r="F23" s="9"/>
      <c r="G23" s="10">
        <f>'[1]БР_МС 2020'!F29</f>
        <v>4033.5</v>
      </c>
      <c r="H23" s="9">
        <f t="shared" si="0"/>
        <v>242.5</v>
      </c>
      <c r="I23" s="2">
        <f>'[2]БР_МС 2021_01.01.21'!F31</f>
        <v>4276</v>
      </c>
      <c r="J23" s="32">
        <f t="shared" ref="J23" si="1">E23-I23</f>
        <v>0</v>
      </c>
    </row>
    <row r="24" spans="1:10" ht="75" x14ac:dyDescent="0.3">
      <c r="A24" s="35" t="s">
        <v>15</v>
      </c>
      <c r="B24" s="36" t="s">
        <v>20</v>
      </c>
      <c r="C24" s="21" t="s">
        <v>25</v>
      </c>
      <c r="D24" s="22">
        <v>100</v>
      </c>
      <c r="E24" s="23">
        <f>E25</f>
        <v>2339.4</v>
      </c>
      <c r="F24" s="9"/>
      <c r="G24" s="10">
        <f>'[1]БР_МС 2020'!F30</f>
        <v>2257</v>
      </c>
      <c r="H24" s="9">
        <f t="shared" si="0"/>
        <v>82.400000000000091</v>
      </c>
      <c r="I24" s="2">
        <f>'[2]БР_МС 2021_01.01.21'!F32</f>
        <v>2339.4</v>
      </c>
    </row>
    <row r="25" spans="1:10" ht="37.5" x14ac:dyDescent="0.3">
      <c r="A25" s="24" t="s">
        <v>16</v>
      </c>
      <c r="B25" s="36" t="s">
        <v>20</v>
      </c>
      <c r="C25" s="21" t="s">
        <v>25</v>
      </c>
      <c r="D25" s="22">
        <v>120</v>
      </c>
      <c r="E25" s="23">
        <f>E26+E27</f>
        <v>2339.4</v>
      </c>
      <c r="F25" s="9"/>
      <c r="G25" s="10">
        <f>'[1]БР_МС 2020'!F31</f>
        <v>2257</v>
      </c>
      <c r="H25" s="9">
        <f t="shared" si="0"/>
        <v>82.400000000000091</v>
      </c>
    </row>
    <row r="26" spans="1:10" ht="18.75" x14ac:dyDescent="0.3">
      <c r="A26" s="25" t="s">
        <v>17</v>
      </c>
      <c r="B26" s="36" t="s">
        <v>20</v>
      </c>
      <c r="C26" s="21" t="s">
        <v>25</v>
      </c>
      <c r="D26" s="22">
        <v>121</v>
      </c>
      <c r="E26" s="23">
        <v>1796.8</v>
      </c>
      <c r="F26" s="9"/>
      <c r="G26" s="10"/>
      <c r="H26" s="9"/>
    </row>
    <row r="27" spans="1:10" ht="56.25" x14ac:dyDescent="0.3">
      <c r="A27" s="24" t="s">
        <v>18</v>
      </c>
      <c r="B27" s="36" t="s">
        <v>20</v>
      </c>
      <c r="C27" s="21" t="s">
        <v>25</v>
      </c>
      <c r="D27" s="22">
        <v>129</v>
      </c>
      <c r="E27" s="23">
        <v>542.6</v>
      </c>
      <c r="F27" s="9"/>
      <c r="G27" s="10"/>
      <c r="H27" s="9"/>
      <c r="I27" s="2">
        <f>'[2]БР_МС 2021_01.01.21'!F41</f>
        <v>542.6</v>
      </c>
    </row>
    <row r="28" spans="1:10" ht="37.5" x14ac:dyDescent="0.3">
      <c r="A28" s="24" t="s">
        <v>26</v>
      </c>
      <c r="B28" s="36" t="s">
        <v>20</v>
      </c>
      <c r="C28" s="21" t="s">
        <v>25</v>
      </c>
      <c r="D28" s="22">
        <v>200</v>
      </c>
      <c r="E28" s="23">
        <f>E29</f>
        <v>1927.5</v>
      </c>
      <c r="F28" s="9"/>
      <c r="G28" s="10">
        <f>'[1]БР_МС 2020'!F38</f>
        <v>1767.4</v>
      </c>
      <c r="H28" s="9">
        <f t="shared" si="0"/>
        <v>160.09999999999991</v>
      </c>
      <c r="I28" s="2">
        <f>'[2]БР_МС 2021_01.01.21'!F42</f>
        <v>1927.5</v>
      </c>
    </row>
    <row r="29" spans="1:10" ht="37.5" x14ac:dyDescent="0.3">
      <c r="A29" s="24" t="s">
        <v>27</v>
      </c>
      <c r="B29" s="36" t="s">
        <v>20</v>
      </c>
      <c r="C29" s="21" t="s">
        <v>25</v>
      </c>
      <c r="D29" s="22">
        <v>240</v>
      </c>
      <c r="E29" s="39">
        <f>E30+E31</f>
        <v>1927.5</v>
      </c>
      <c r="F29" s="9"/>
      <c r="G29" s="10">
        <f>'[1]БР_МС 2020'!F39</f>
        <v>1767.4</v>
      </c>
      <c r="H29" s="9">
        <f t="shared" si="0"/>
        <v>160.09999999999991</v>
      </c>
      <c r="I29" s="2">
        <f>'[2]БР_МС 2021_01.01.21'!F43</f>
        <v>1927.5</v>
      </c>
      <c r="J29" s="9">
        <f>I29-E31</f>
        <v>1811.4</v>
      </c>
    </row>
    <row r="30" spans="1:10" ht="18.75" x14ac:dyDescent="0.3">
      <c r="A30" s="24" t="s">
        <v>28</v>
      </c>
      <c r="B30" s="36" t="s">
        <v>20</v>
      </c>
      <c r="C30" s="21" t="s">
        <v>25</v>
      </c>
      <c r="D30" s="22">
        <v>244</v>
      </c>
      <c r="E30" s="39">
        <v>1811.4</v>
      </c>
      <c r="F30" s="9"/>
      <c r="G30" s="10"/>
      <c r="H30" s="9"/>
    </row>
    <row r="31" spans="1:10" ht="18.75" x14ac:dyDescent="0.3">
      <c r="A31" s="24" t="s">
        <v>29</v>
      </c>
      <c r="B31" s="36" t="s">
        <v>20</v>
      </c>
      <c r="C31" s="21" t="s">
        <v>25</v>
      </c>
      <c r="D31" s="22">
        <v>247</v>
      </c>
      <c r="E31" s="39">
        <v>116.1</v>
      </c>
      <c r="F31" s="9"/>
      <c r="G31" s="10"/>
      <c r="H31" s="9"/>
    </row>
    <row r="32" spans="1:10" ht="18.75" x14ac:dyDescent="0.3">
      <c r="A32" s="40" t="s">
        <v>30</v>
      </c>
      <c r="B32" s="36" t="s">
        <v>20</v>
      </c>
      <c r="C32" s="21" t="s">
        <v>25</v>
      </c>
      <c r="D32" s="22">
        <v>800</v>
      </c>
      <c r="E32" s="39">
        <f>E33</f>
        <v>9.1</v>
      </c>
      <c r="F32" s="9"/>
      <c r="G32" s="9">
        <f>'[1]БР_МС 2020'!F53</f>
        <v>9.1</v>
      </c>
      <c r="H32" s="9">
        <f t="shared" si="0"/>
        <v>0</v>
      </c>
    </row>
    <row r="33" spans="1:10" ht="18.75" x14ac:dyDescent="0.3">
      <c r="A33" s="40" t="s">
        <v>31</v>
      </c>
      <c r="B33" s="36" t="s">
        <v>20</v>
      </c>
      <c r="C33" s="21" t="s">
        <v>25</v>
      </c>
      <c r="D33" s="22">
        <v>850</v>
      </c>
      <c r="E33" s="39">
        <f>E34+E35+E36</f>
        <v>9.1</v>
      </c>
      <c r="F33" s="9"/>
      <c r="G33" s="9">
        <f>'[1]БР_МС 2020'!F54</f>
        <v>9.1</v>
      </c>
      <c r="H33" s="9">
        <f t="shared" si="0"/>
        <v>0</v>
      </c>
    </row>
    <row r="34" spans="1:10" ht="18.75" x14ac:dyDescent="0.3">
      <c r="A34" s="40" t="s">
        <v>32</v>
      </c>
      <c r="B34" s="41" t="s">
        <v>20</v>
      </c>
      <c r="C34" s="21" t="s">
        <v>25</v>
      </c>
      <c r="D34" s="42">
        <v>851</v>
      </c>
      <c r="E34" s="23">
        <v>0</v>
      </c>
      <c r="F34" s="9"/>
      <c r="G34" s="9"/>
      <c r="H34" s="9"/>
    </row>
    <row r="35" spans="1:10" ht="18.75" x14ac:dyDescent="0.3">
      <c r="A35" s="40" t="s">
        <v>33</v>
      </c>
      <c r="B35" s="41" t="s">
        <v>20</v>
      </c>
      <c r="C35" s="21" t="s">
        <v>25</v>
      </c>
      <c r="D35" s="42">
        <v>852</v>
      </c>
      <c r="E35" s="23">
        <v>8.1</v>
      </c>
      <c r="F35" s="9"/>
      <c r="G35" s="9"/>
      <c r="H35" s="9"/>
    </row>
    <row r="36" spans="1:10" ht="18.75" x14ac:dyDescent="0.3">
      <c r="A36" s="40" t="s">
        <v>34</v>
      </c>
      <c r="B36" s="41" t="s">
        <v>20</v>
      </c>
      <c r="C36" s="21" t="s">
        <v>25</v>
      </c>
      <c r="D36" s="42">
        <v>853</v>
      </c>
      <c r="E36" s="23">
        <v>1</v>
      </c>
      <c r="F36" s="9"/>
      <c r="G36" s="9"/>
      <c r="H36" s="9"/>
    </row>
    <row r="37" spans="1:10" ht="18.75" x14ac:dyDescent="0.3">
      <c r="A37" s="43" t="s">
        <v>35</v>
      </c>
      <c r="B37" s="34" t="s">
        <v>36</v>
      </c>
      <c r="C37" s="34"/>
      <c r="D37" s="44"/>
      <c r="E37" s="8">
        <f>E38</f>
        <v>96</v>
      </c>
      <c r="F37" s="9"/>
      <c r="G37" s="9">
        <f>'[1]БР_МС 2020'!F64</f>
        <v>96</v>
      </c>
      <c r="H37" s="9">
        <f t="shared" si="0"/>
        <v>0</v>
      </c>
    </row>
    <row r="38" spans="1:10" ht="56.25" x14ac:dyDescent="0.3">
      <c r="A38" s="38" t="s">
        <v>37</v>
      </c>
      <c r="B38" s="34" t="s">
        <v>36</v>
      </c>
      <c r="C38" s="34" t="s">
        <v>38</v>
      </c>
      <c r="D38" s="44"/>
      <c r="E38" s="45">
        <f>E39</f>
        <v>96</v>
      </c>
      <c r="F38" s="9"/>
      <c r="G38" s="9">
        <f>'[1]БР_МС 2020'!F65</f>
        <v>96</v>
      </c>
      <c r="H38" s="9">
        <f t="shared" si="0"/>
        <v>0</v>
      </c>
    </row>
    <row r="39" spans="1:10" ht="18.75" x14ac:dyDescent="0.3">
      <c r="A39" s="40" t="s">
        <v>30</v>
      </c>
      <c r="B39" s="36" t="s">
        <v>36</v>
      </c>
      <c r="C39" s="41" t="s">
        <v>38</v>
      </c>
      <c r="D39" s="46">
        <v>800</v>
      </c>
      <c r="E39" s="23">
        <f>E40</f>
        <v>96</v>
      </c>
      <c r="F39" s="9"/>
      <c r="G39" s="9">
        <f>'[1]БР_МС 2020'!F66</f>
        <v>96</v>
      </c>
      <c r="H39" s="9">
        <f t="shared" si="0"/>
        <v>0</v>
      </c>
    </row>
    <row r="40" spans="1:10" ht="18.75" x14ac:dyDescent="0.3">
      <c r="A40" s="40" t="s">
        <v>39</v>
      </c>
      <c r="B40" s="41" t="s">
        <v>36</v>
      </c>
      <c r="C40" s="41" t="s">
        <v>38</v>
      </c>
      <c r="D40" s="42">
        <v>850</v>
      </c>
      <c r="E40" s="23">
        <f>E41</f>
        <v>96</v>
      </c>
      <c r="F40" s="9"/>
      <c r="G40" s="9">
        <f>'[1]БР_МС 2020'!F67</f>
        <v>96</v>
      </c>
      <c r="H40" s="9">
        <f t="shared" si="0"/>
        <v>0</v>
      </c>
    </row>
    <row r="41" spans="1:10" ht="18.75" x14ac:dyDescent="0.3">
      <c r="A41" s="40" t="s">
        <v>34</v>
      </c>
      <c r="B41" s="41" t="s">
        <v>36</v>
      </c>
      <c r="C41" s="41" t="s">
        <v>38</v>
      </c>
      <c r="D41" s="42">
        <v>853</v>
      </c>
      <c r="E41" s="23">
        <v>96</v>
      </c>
      <c r="F41" s="9"/>
      <c r="G41" s="9"/>
      <c r="H41" s="9"/>
    </row>
    <row r="42" spans="1:10" ht="101.25" x14ac:dyDescent="0.3">
      <c r="A42" s="4" t="s">
        <v>40</v>
      </c>
      <c r="B42" s="47"/>
      <c r="C42" s="19"/>
      <c r="D42" s="48"/>
      <c r="E42" s="49">
        <f>E43+E93+E99+E110+E146+E182+E195+E215+E235</f>
        <v>85784.6</v>
      </c>
      <c r="F42" s="9"/>
      <c r="G42" s="9">
        <f>'[1]БР _МА 2020'!F10</f>
        <v>87843.1</v>
      </c>
      <c r="H42" s="9">
        <f>E42-G42</f>
        <v>-2058.5</v>
      </c>
    </row>
    <row r="43" spans="1:10" ht="18.75" x14ac:dyDescent="0.3">
      <c r="A43" s="43" t="s">
        <v>41</v>
      </c>
      <c r="B43" s="15" t="s">
        <v>10</v>
      </c>
      <c r="C43" s="19"/>
      <c r="D43" s="17"/>
      <c r="E43" s="8">
        <f>E44+E75+E79</f>
        <v>14765.299999999997</v>
      </c>
      <c r="F43" s="9"/>
      <c r="G43" s="9">
        <f>'[1]БР _МА 2020'!F11</f>
        <v>15106.499999999998</v>
      </c>
      <c r="H43" s="9">
        <f>E43-G43</f>
        <v>-341.20000000000073</v>
      </c>
      <c r="I43" s="50">
        <f>'[2]БР _МА 2021_01.01.21'!F11</f>
        <v>14765.299999999997</v>
      </c>
    </row>
    <row r="44" spans="1:10" ht="61.5" customHeight="1" x14ac:dyDescent="0.3">
      <c r="A44" s="38" t="s">
        <v>42</v>
      </c>
      <c r="B44" s="16" t="s">
        <v>43</v>
      </c>
      <c r="C44" s="19"/>
      <c r="D44" s="17"/>
      <c r="E44" s="8">
        <f>E45+E50+E63+E67</f>
        <v>14327.499999999998</v>
      </c>
      <c r="F44" s="9"/>
      <c r="G44" s="9">
        <f>'[1]БР _МА 2020'!F12</f>
        <v>14718.999999999998</v>
      </c>
      <c r="H44" s="9">
        <f t="shared" ref="H44:H47" si="2">E44-G44</f>
        <v>-391.5</v>
      </c>
      <c r="I44" s="50">
        <f>'[2]БР _МА 2021_01.01.21'!F12</f>
        <v>14327.499999999998</v>
      </c>
      <c r="J44" s="50">
        <f>I43-I44</f>
        <v>437.79999999999927</v>
      </c>
    </row>
    <row r="45" spans="1:10" ht="75" x14ac:dyDescent="0.3">
      <c r="A45" s="38" t="s">
        <v>44</v>
      </c>
      <c r="B45" s="19" t="s">
        <v>43</v>
      </c>
      <c r="C45" s="19" t="s">
        <v>45</v>
      </c>
      <c r="D45" s="17"/>
      <c r="E45" s="8">
        <f>E46</f>
        <v>1380.6</v>
      </c>
      <c r="F45" s="9"/>
      <c r="G45" s="9">
        <f>'[1]БР _МА 2020'!F13</f>
        <v>1327.8</v>
      </c>
      <c r="H45" s="9">
        <f t="shared" si="2"/>
        <v>52.799999999999955</v>
      </c>
      <c r="I45" s="50">
        <f>'[2]БР _МА 2021_01.01.21'!F13</f>
        <v>1380.6</v>
      </c>
    </row>
    <row r="46" spans="1:10" ht="75" x14ac:dyDescent="0.3">
      <c r="A46" s="35" t="s">
        <v>15</v>
      </c>
      <c r="B46" s="21" t="s">
        <v>43</v>
      </c>
      <c r="C46" s="21" t="s">
        <v>45</v>
      </c>
      <c r="D46" s="22">
        <v>100</v>
      </c>
      <c r="E46" s="23">
        <f>E47</f>
        <v>1380.6</v>
      </c>
      <c r="F46" s="9"/>
      <c r="G46" s="9">
        <f>'[1]БР _МА 2020'!F14</f>
        <v>1327.8</v>
      </c>
      <c r="H46" s="9">
        <f t="shared" si="2"/>
        <v>52.799999999999955</v>
      </c>
    </row>
    <row r="47" spans="1:10" ht="37.5" x14ac:dyDescent="0.3">
      <c r="A47" s="24" t="s">
        <v>16</v>
      </c>
      <c r="B47" s="21" t="s">
        <v>43</v>
      </c>
      <c r="C47" s="21" t="s">
        <v>45</v>
      </c>
      <c r="D47" s="22">
        <v>120</v>
      </c>
      <c r="E47" s="23">
        <f>E48+E49</f>
        <v>1380.6</v>
      </c>
      <c r="F47" s="9"/>
      <c r="G47" s="9">
        <f>'[1]БР _МА 2020'!F15</f>
        <v>1327.8</v>
      </c>
      <c r="H47" s="9">
        <f t="shared" si="2"/>
        <v>52.799999999999955</v>
      </c>
    </row>
    <row r="48" spans="1:10" ht="18.75" x14ac:dyDescent="0.3">
      <c r="A48" s="25" t="s">
        <v>17</v>
      </c>
      <c r="B48" s="21" t="s">
        <v>43</v>
      </c>
      <c r="C48" s="21" t="s">
        <v>45</v>
      </c>
      <c r="D48" s="22">
        <v>121</v>
      </c>
      <c r="E48" s="23">
        <v>1062.2</v>
      </c>
      <c r="F48" s="9"/>
      <c r="G48" s="9"/>
      <c r="H48" s="9"/>
    </row>
    <row r="49" spans="1:9" ht="56.25" x14ac:dyDescent="0.3">
      <c r="A49" s="24" t="s">
        <v>18</v>
      </c>
      <c r="B49" s="21" t="s">
        <v>43</v>
      </c>
      <c r="C49" s="21" t="s">
        <v>45</v>
      </c>
      <c r="D49" s="22">
        <v>129</v>
      </c>
      <c r="E49" s="23">
        <v>318.39999999999998</v>
      </c>
      <c r="F49" s="9"/>
      <c r="G49" s="9"/>
      <c r="H49" s="9"/>
    </row>
    <row r="50" spans="1:9" ht="56.25" x14ac:dyDescent="0.3">
      <c r="A50" s="38" t="s">
        <v>46</v>
      </c>
      <c r="B50" s="19" t="s">
        <v>43</v>
      </c>
      <c r="C50" s="19" t="s">
        <v>47</v>
      </c>
      <c r="D50" s="51"/>
      <c r="E50" s="49">
        <f>E51+E55+E58</f>
        <v>10150.299999999999</v>
      </c>
      <c r="F50" s="9"/>
      <c r="G50" s="9">
        <f>'[1]БР _МА 2020'!F22</f>
        <v>10698.899999999998</v>
      </c>
      <c r="H50" s="9">
        <f>E50-G50</f>
        <v>-548.59999999999854</v>
      </c>
      <c r="I50" s="50">
        <f>'[2]БР _МА 2021_01.01.21'!F22</f>
        <v>10150.299999999999</v>
      </c>
    </row>
    <row r="51" spans="1:9" ht="75" x14ac:dyDescent="0.3">
      <c r="A51" s="35" t="s">
        <v>15</v>
      </c>
      <c r="B51" s="21" t="s">
        <v>43</v>
      </c>
      <c r="C51" s="21" t="s">
        <v>47</v>
      </c>
      <c r="D51" s="22">
        <v>100</v>
      </c>
      <c r="E51" s="23">
        <f>E52</f>
        <v>8739.9</v>
      </c>
      <c r="F51" s="9"/>
      <c r="G51" s="9">
        <f>'[1]БР _МА 2020'!F23</f>
        <v>9263.5999999999985</v>
      </c>
      <c r="H51" s="9">
        <f t="shared" ref="H51:H56" si="3">E51-G51</f>
        <v>-523.69999999999891</v>
      </c>
    </row>
    <row r="52" spans="1:9" ht="37.5" x14ac:dyDescent="0.3">
      <c r="A52" s="24" t="s">
        <v>16</v>
      </c>
      <c r="B52" s="21" t="s">
        <v>43</v>
      </c>
      <c r="C52" s="21" t="s">
        <v>47</v>
      </c>
      <c r="D52" s="22">
        <v>120</v>
      </c>
      <c r="E52" s="23">
        <f>E53+E54</f>
        <v>8739.9</v>
      </c>
      <c r="F52" s="9"/>
      <c r="G52" s="9">
        <f>'[1]БР _МА 2020'!F24</f>
        <v>9263.5999999999985</v>
      </c>
      <c r="H52" s="9">
        <f t="shared" si="3"/>
        <v>-523.69999999999891</v>
      </c>
    </row>
    <row r="53" spans="1:9" ht="18.75" x14ac:dyDescent="0.3">
      <c r="A53" s="25" t="s">
        <v>17</v>
      </c>
      <c r="B53" s="21" t="s">
        <v>43</v>
      </c>
      <c r="C53" s="21" t="s">
        <v>47</v>
      </c>
      <c r="D53" s="22">
        <v>121</v>
      </c>
      <c r="E53" s="23">
        <v>6712.6</v>
      </c>
      <c r="F53" s="9"/>
      <c r="G53" s="9"/>
      <c r="H53" s="9"/>
    </row>
    <row r="54" spans="1:9" ht="56.25" x14ac:dyDescent="0.3">
      <c r="A54" s="24" t="s">
        <v>18</v>
      </c>
      <c r="B54" s="21" t="s">
        <v>43</v>
      </c>
      <c r="C54" s="21" t="s">
        <v>47</v>
      </c>
      <c r="D54" s="22">
        <v>129</v>
      </c>
      <c r="E54" s="23">
        <v>2027.3</v>
      </c>
      <c r="F54" s="9"/>
      <c r="G54" s="9"/>
      <c r="H54" s="9"/>
    </row>
    <row r="55" spans="1:9" ht="37.5" x14ac:dyDescent="0.3">
      <c r="A55" s="24" t="s">
        <v>26</v>
      </c>
      <c r="B55" s="21" t="s">
        <v>43</v>
      </c>
      <c r="C55" s="21" t="s">
        <v>47</v>
      </c>
      <c r="D55" s="22">
        <v>200</v>
      </c>
      <c r="E55" s="23">
        <f>E56</f>
        <v>1407.4</v>
      </c>
      <c r="F55" s="9"/>
      <c r="G55" s="9">
        <f>'[1]БР _МА 2020'!F33</f>
        <v>1433.2999999999997</v>
      </c>
      <c r="H55" s="9">
        <f t="shared" si="3"/>
        <v>-25.899999999999636</v>
      </c>
      <c r="I55" s="50">
        <f>'[2]БР _МА 2021_01.01.21'!F33</f>
        <v>1407.4</v>
      </c>
    </row>
    <row r="56" spans="1:9" ht="37.5" x14ac:dyDescent="0.3">
      <c r="A56" s="24" t="s">
        <v>27</v>
      </c>
      <c r="B56" s="21" t="s">
        <v>43</v>
      </c>
      <c r="C56" s="21" t="s">
        <v>47</v>
      </c>
      <c r="D56" s="22">
        <v>240</v>
      </c>
      <c r="E56" s="23">
        <f>E57</f>
        <v>1407.4</v>
      </c>
      <c r="F56" s="9"/>
      <c r="G56" s="9">
        <f>'[1]БР _МА 2020'!F34</f>
        <v>1433.2999999999997</v>
      </c>
      <c r="H56" s="9">
        <f t="shared" si="3"/>
        <v>-25.899999999999636</v>
      </c>
    </row>
    <row r="57" spans="1:9" ht="18.75" x14ac:dyDescent="0.3">
      <c r="A57" s="24" t="s">
        <v>28</v>
      </c>
      <c r="B57" s="21" t="s">
        <v>43</v>
      </c>
      <c r="C57" s="21" t="s">
        <v>47</v>
      </c>
      <c r="D57" s="22">
        <v>244</v>
      </c>
      <c r="E57" s="23">
        <f>1350.1+69.4-12.1</f>
        <v>1407.4</v>
      </c>
      <c r="F57" s="9"/>
      <c r="G57" s="9"/>
      <c r="H57" s="9"/>
    </row>
    <row r="58" spans="1:9" ht="18.75" x14ac:dyDescent="0.3">
      <c r="A58" s="40" t="s">
        <v>30</v>
      </c>
      <c r="B58" s="21" t="s">
        <v>43</v>
      </c>
      <c r="C58" s="21" t="s">
        <v>47</v>
      </c>
      <c r="D58" s="22">
        <v>800</v>
      </c>
      <c r="E58" s="23">
        <f>E59</f>
        <v>3</v>
      </c>
      <c r="F58" s="9"/>
      <c r="G58" s="9">
        <f>'[1]БР _МА 2020'!F47</f>
        <v>2</v>
      </c>
      <c r="H58" s="9">
        <f>E58-G58</f>
        <v>1</v>
      </c>
    </row>
    <row r="59" spans="1:9" ht="18.75" x14ac:dyDescent="0.3">
      <c r="A59" s="40" t="s">
        <v>31</v>
      </c>
      <c r="B59" s="21" t="s">
        <v>43</v>
      </c>
      <c r="C59" s="21" t="s">
        <v>47</v>
      </c>
      <c r="D59" s="22">
        <v>850</v>
      </c>
      <c r="E59" s="23">
        <f>E60+E61+E62</f>
        <v>3</v>
      </c>
      <c r="F59" s="9"/>
      <c r="G59" s="9">
        <f>'[1]БР _МА 2020'!F48</f>
        <v>2</v>
      </c>
      <c r="H59" s="9">
        <f>E59-G59</f>
        <v>1</v>
      </c>
    </row>
    <row r="60" spans="1:9" ht="18.75" x14ac:dyDescent="0.3">
      <c r="A60" s="40" t="s">
        <v>32</v>
      </c>
      <c r="B60" s="21" t="s">
        <v>43</v>
      </c>
      <c r="C60" s="21" t="s">
        <v>47</v>
      </c>
      <c r="D60" s="22">
        <v>851</v>
      </c>
      <c r="E60" s="23">
        <v>0</v>
      </c>
      <c r="F60" s="9"/>
      <c r="G60" s="9"/>
      <c r="H60" s="9"/>
    </row>
    <row r="61" spans="1:9" ht="18.75" x14ac:dyDescent="0.3">
      <c r="A61" s="40" t="s">
        <v>33</v>
      </c>
      <c r="B61" s="21" t="s">
        <v>43</v>
      </c>
      <c r="C61" s="21" t="s">
        <v>47</v>
      </c>
      <c r="D61" s="22">
        <v>852</v>
      </c>
      <c r="E61" s="23">
        <v>1</v>
      </c>
      <c r="F61" s="9"/>
      <c r="G61" s="9"/>
      <c r="H61" s="9"/>
    </row>
    <row r="62" spans="1:9" ht="18.75" x14ac:dyDescent="0.3">
      <c r="A62" s="40" t="s">
        <v>34</v>
      </c>
      <c r="B62" s="21" t="s">
        <v>43</v>
      </c>
      <c r="C62" s="21" t="s">
        <v>47</v>
      </c>
      <c r="D62" s="22">
        <v>853</v>
      </c>
      <c r="E62" s="23">
        <v>2</v>
      </c>
      <c r="F62" s="9"/>
      <c r="G62" s="9"/>
      <c r="H62" s="9"/>
    </row>
    <row r="63" spans="1:9" ht="56.25" x14ac:dyDescent="0.3">
      <c r="A63" s="52" t="s">
        <v>48</v>
      </c>
      <c r="B63" s="19" t="s">
        <v>43</v>
      </c>
      <c r="C63" s="16" t="s">
        <v>49</v>
      </c>
      <c r="D63" s="51">
        <v>100</v>
      </c>
      <c r="E63" s="8">
        <f>E64</f>
        <v>829.8</v>
      </c>
      <c r="F63" s="9"/>
      <c r="G63" s="9">
        <f>'[1]БР _МА 2020'!F58</f>
        <v>798.59999999999991</v>
      </c>
      <c r="H63" s="9">
        <f t="shared" ref="H63:H78" si="4">E63-G63</f>
        <v>31.200000000000045</v>
      </c>
      <c r="I63" s="50">
        <f>'[2]БР _МА 2021_01.01.21'!F60</f>
        <v>829.8</v>
      </c>
    </row>
    <row r="64" spans="1:9" ht="37.5" x14ac:dyDescent="0.3">
      <c r="A64" s="24" t="s">
        <v>16</v>
      </c>
      <c r="B64" s="21" t="s">
        <v>43</v>
      </c>
      <c r="C64" s="26" t="s">
        <v>49</v>
      </c>
      <c r="D64" s="22">
        <v>120</v>
      </c>
      <c r="E64" s="23">
        <f>E65+E66</f>
        <v>829.8</v>
      </c>
      <c r="F64" s="9"/>
      <c r="G64" s="9">
        <f>'[1]БР _МА 2020'!F59</f>
        <v>798.59999999999991</v>
      </c>
      <c r="H64" s="9">
        <f t="shared" si="4"/>
        <v>31.200000000000045</v>
      </c>
    </row>
    <row r="65" spans="1:9" ht="18.75" x14ac:dyDescent="0.3">
      <c r="A65" s="25" t="s">
        <v>17</v>
      </c>
      <c r="B65" s="21" t="s">
        <v>43</v>
      </c>
      <c r="C65" s="26" t="s">
        <v>49</v>
      </c>
      <c r="D65" s="22">
        <v>121</v>
      </c>
      <c r="E65" s="23">
        <v>637.29999999999995</v>
      </c>
      <c r="F65" s="9"/>
      <c r="G65" s="9"/>
      <c r="H65" s="9"/>
    </row>
    <row r="66" spans="1:9" ht="56.25" x14ac:dyDescent="0.3">
      <c r="A66" s="24" t="s">
        <v>18</v>
      </c>
      <c r="B66" s="21" t="s">
        <v>43</v>
      </c>
      <c r="C66" s="26" t="s">
        <v>49</v>
      </c>
      <c r="D66" s="22">
        <v>129</v>
      </c>
      <c r="E66" s="23">
        <v>192.5</v>
      </c>
      <c r="F66" s="9"/>
      <c r="G66" s="9"/>
      <c r="H66" s="9"/>
    </row>
    <row r="67" spans="1:9" ht="75" x14ac:dyDescent="0.3">
      <c r="A67" s="52" t="s">
        <v>50</v>
      </c>
      <c r="B67" s="53" t="s">
        <v>43</v>
      </c>
      <c r="C67" s="16" t="s">
        <v>51</v>
      </c>
      <c r="D67" s="54"/>
      <c r="E67" s="8">
        <f>E68+E72</f>
        <v>1966.8</v>
      </c>
      <c r="F67" s="9"/>
      <c r="G67" s="9">
        <f>'[1]БР _МА 2020'!F66</f>
        <v>1893.7</v>
      </c>
      <c r="H67" s="9">
        <f t="shared" si="4"/>
        <v>73.099999999999909</v>
      </c>
      <c r="I67" s="50">
        <f>'[2]БР _МА 2021_01.01.21'!F68</f>
        <v>1966.8</v>
      </c>
    </row>
    <row r="68" spans="1:9" ht="75" x14ac:dyDescent="0.3">
      <c r="A68" s="55" t="s">
        <v>15</v>
      </c>
      <c r="B68" s="21" t="s">
        <v>43</v>
      </c>
      <c r="C68" s="26" t="s">
        <v>51</v>
      </c>
      <c r="D68" s="54">
        <v>100</v>
      </c>
      <c r="E68" s="23">
        <f>E69</f>
        <v>1825.5</v>
      </c>
      <c r="F68" s="9"/>
      <c r="G68" s="9">
        <f>'[1]БР _МА 2020'!F67</f>
        <v>1756.9</v>
      </c>
      <c r="H68" s="9">
        <f t="shared" si="4"/>
        <v>68.599999999999909</v>
      </c>
    </row>
    <row r="69" spans="1:9" ht="37.5" x14ac:dyDescent="0.3">
      <c r="A69" s="56" t="s">
        <v>16</v>
      </c>
      <c r="B69" s="21" t="s">
        <v>43</v>
      </c>
      <c r="C69" s="21" t="s">
        <v>51</v>
      </c>
      <c r="D69" s="54">
        <v>120</v>
      </c>
      <c r="E69" s="39">
        <f>E70+E71</f>
        <v>1825.5</v>
      </c>
      <c r="F69" s="9"/>
      <c r="G69" s="9">
        <f>'[1]БР _МА 2020'!F68</f>
        <v>1756.9</v>
      </c>
      <c r="H69" s="9">
        <f t="shared" si="4"/>
        <v>68.599999999999909</v>
      </c>
    </row>
    <row r="70" spans="1:9" ht="18.75" x14ac:dyDescent="0.3">
      <c r="A70" s="25" t="s">
        <v>17</v>
      </c>
      <c r="B70" s="21" t="s">
        <v>43</v>
      </c>
      <c r="C70" s="21" t="s">
        <v>51</v>
      </c>
      <c r="D70" s="54">
        <v>121</v>
      </c>
      <c r="E70" s="39">
        <v>1402.1</v>
      </c>
      <c r="F70" s="9"/>
      <c r="G70" s="9"/>
      <c r="H70" s="9"/>
    </row>
    <row r="71" spans="1:9" ht="56.25" x14ac:dyDescent="0.3">
      <c r="A71" s="24" t="s">
        <v>18</v>
      </c>
      <c r="B71" s="21" t="s">
        <v>43</v>
      </c>
      <c r="C71" s="21" t="s">
        <v>51</v>
      </c>
      <c r="D71" s="54">
        <v>129</v>
      </c>
      <c r="E71" s="39">
        <v>423.4</v>
      </c>
      <c r="F71" s="9"/>
      <c r="G71" s="9"/>
      <c r="H71" s="9"/>
    </row>
    <row r="72" spans="1:9" ht="37.5" x14ac:dyDescent="0.3">
      <c r="A72" s="24" t="s">
        <v>26</v>
      </c>
      <c r="B72" s="21" t="s">
        <v>43</v>
      </c>
      <c r="C72" s="21" t="s">
        <v>51</v>
      </c>
      <c r="D72" s="54">
        <v>200</v>
      </c>
      <c r="E72" s="39">
        <f>E73</f>
        <v>141.29999999999998</v>
      </c>
      <c r="F72" s="9"/>
      <c r="G72" s="9">
        <f>'[1]БР _МА 2020'!F77</f>
        <v>136.80000000000001</v>
      </c>
      <c r="H72" s="9">
        <f t="shared" si="4"/>
        <v>4.4999999999999716</v>
      </c>
    </row>
    <row r="73" spans="1:9" ht="37.5" x14ac:dyDescent="0.3">
      <c r="A73" s="24" t="s">
        <v>27</v>
      </c>
      <c r="B73" s="21" t="s">
        <v>43</v>
      </c>
      <c r="C73" s="26" t="s">
        <v>51</v>
      </c>
      <c r="D73" s="54">
        <v>240</v>
      </c>
      <c r="E73" s="23">
        <f>E74</f>
        <v>141.29999999999998</v>
      </c>
      <c r="F73" s="9"/>
      <c r="G73" s="9">
        <f>'[1]БР _МА 2020'!F78</f>
        <v>136.80000000000001</v>
      </c>
      <c r="H73" s="9">
        <f t="shared" si="4"/>
        <v>4.4999999999999716</v>
      </c>
    </row>
    <row r="74" spans="1:9" ht="18.75" x14ac:dyDescent="0.3">
      <c r="A74" s="24" t="s">
        <v>28</v>
      </c>
      <c r="B74" s="21" t="s">
        <v>43</v>
      </c>
      <c r="C74" s="26" t="s">
        <v>51</v>
      </c>
      <c r="D74" s="54">
        <v>244</v>
      </c>
      <c r="E74" s="23">
        <f>142.2-69.4+68.5</f>
        <v>141.29999999999998</v>
      </c>
      <c r="F74" s="9"/>
      <c r="G74" s="9"/>
      <c r="H74" s="9"/>
    </row>
    <row r="75" spans="1:9" ht="18.75" x14ac:dyDescent="0.3">
      <c r="A75" s="57" t="s">
        <v>52</v>
      </c>
      <c r="B75" s="19" t="s">
        <v>53</v>
      </c>
      <c r="C75" s="19"/>
      <c r="D75" s="58"/>
      <c r="E75" s="49">
        <f>E76</f>
        <v>30</v>
      </c>
      <c r="F75" s="9"/>
      <c r="G75" s="9">
        <f>'[1]БР _МА 2020'!F87</f>
        <v>30</v>
      </c>
      <c r="H75" s="9">
        <f t="shared" si="4"/>
        <v>0</v>
      </c>
    </row>
    <row r="76" spans="1:9" ht="18.75" x14ac:dyDescent="0.3">
      <c r="A76" s="57" t="s">
        <v>54</v>
      </c>
      <c r="B76" s="19" t="s">
        <v>53</v>
      </c>
      <c r="C76" s="19" t="s">
        <v>55</v>
      </c>
      <c r="D76" s="58"/>
      <c r="E76" s="8">
        <f>E77</f>
        <v>30</v>
      </c>
      <c r="F76" s="9"/>
      <c r="G76" s="9">
        <f>'[1]БР _МА 2020'!F88</f>
        <v>30</v>
      </c>
      <c r="H76" s="9">
        <f t="shared" si="4"/>
        <v>0</v>
      </c>
    </row>
    <row r="77" spans="1:9" ht="18.75" x14ac:dyDescent="0.3">
      <c r="A77" s="59" t="s">
        <v>30</v>
      </c>
      <c r="B77" s="21" t="s">
        <v>53</v>
      </c>
      <c r="C77" s="21" t="s">
        <v>55</v>
      </c>
      <c r="D77" s="54">
        <v>800</v>
      </c>
      <c r="E77" s="23">
        <f>E78</f>
        <v>30</v>
      </c>
      <c r="F77" s="9"/>
      <c r="G77" s="9">
        <f>'[1]БР _МА 2020'!F89</f>
        <v>30</v>
      </c>
      <c r="H77" s="9">
        <f t="shared" si="4"/>
        <v>0</v>
      </c>
    </row>
    <row r="78" spans="1:9" ht="18.75" x14ac:dyDescent="0.3">
      <c r="A78" s="59" t="s">
        <v>56</v>
      </c>
      <c r="B78" s="21" t="s">
        <v>53</v>
      </c>
      <c r="C78" s="21" t="s">
        <v>55</v>
      </c>
      <c r="D78" s="54">
        <v>870</v>
      </c>
      <c r="E78" s="23">
        <v>30</v>
      </c>
      <c r="F78" s="9"/>
      <c r="G78" s="9">
        <f>'[1]БР _МА 2020'!F90</f>
        <v>30</v>
      </c>
      <c r="H78" s="9">
        <f t="shared" si="4"/>
        <v>0</v>
      </c>
    </row>
    <row r="79" spans="1:9" ht="18.75" x14ac:dyDescent="0.3">
      <c r="A79" s="43" t="s">
        <v>35</v>
      </c>
      <c r="B79" s="19" t="s">
        <v>36</v>
      </c>
      <c r="C79" s="21"/>
      <c r="D79" s="60"/>
      <c r="E79" s="8">
        <f>E81+E85+E89</f>
        <v>407.8</v>
      </c>
      <c r="F79" s="61">
        <f>F80+F99</f>
        <v>0</v>
      </c>
      <c r="G79" s="9">
        <f>'[1]БР _МА 2020'!F93</f>
        <v>357.5</v>
      </c>
      <c r="H79" s="9">
        <f>E79-G79</f>
        <v>50.300000000000011</v>
      </c>
    </row>
    <row r="80" spans="1:9" ht="18.75" x14ac:dyDescent="0.3">
      <c r="A80" s="43" t="s">
        <v>57</v>
      </c>
      <c r="B80" s="34" t="s">
        <v>36</v>
      </c>
      <c r="C80" s="41"/>
      <c r="D80" s="62"/>
      <c r="E80" s="8">
        <f t="shared" ref="E80:F82" si="5">E81</f>
        <v>250</v>
      </c>
      <c r="F80" s="8">
        <f t="shared" si="5"/>
        <v>0</v>
      </c>
      <c r="G80" s="9">
        <f>'[1]БР _МА 2020'!F94</f>
        <v>200</v>
      </c>
      <c r="H80" s="9">
        <f t="shared" ref="H80:H108" si="6">E80-G80</f>
        <v>50</v>
      </c>
    </row>
    <row r="81" spans="1:8" ht="119.25" customHeight="1" x14ac:dyDescent="0.3">
      <c r="A81" s="63" t="s">
        <v>58</v>
      </c>
      <c r="B81" s="34" t="s">
        <v>36</v>
      </c>
      <c r="C81" s="34" t="s">
        <v>59</v>
      </c>
      <c r="D81" s="64"/>
      <c r="E81" s="8">
        <f t="shared" si="5"/>
        <v>250</v>
      </c>
      <c r="F81" s="65">
        <f t="shared" si="5"/>
        <v>0</v>
      </c>
      <c r="G81" s="9">
        <f>'[1]БР _МА 2020'!F95</f>
        <v>200</v>
      </c>
      <c r="H81" s="9">
        <f t="shared" si="6"/>
        <v>50</v>
      </c>
    </row>
    <row r="82" spans="1:8" ht="24.75" customHeight="1" x14ac:dyDescent="0.3">
      <c r="A82" s="40" t="s">
        <v>30</v>
      </c>
      <c r="B82" s="41" t="s">
        <v>36</v>
      </c>
      <c r="C82" s="41" t="s">
        <v>59</v>
      </c>
      <c r="D82" s="42">
        <v>800</v>
      </c>
      <c r="E82" s="23">
        <f t="shared" si="5"/>
        <v>250</v>
      </c>
      <c r="F82" s="65">
        <f t="shared" si="5"/>
        <v>0</v>
      </c>
      <c r="G82" s="9">
        <f>'[1]БР _МА 2020'!F96</f>
        <v>200</v>
      </c>
      <c r="H82" s="9">
        <f t="shared" si="6"/>
        <v>50</v>
      </c>
    </row>
    <row r="83" spans="1:8" ht="23.25" customHeight="1" x14ac:dyDescent="0.3">
      <c r="A83" s="40" t="s">
        <v>60</v>
      </c>
      <c r="B83" s="41" t="s">
        <v>36</v>
      </c>
      <c r="C83" s="41" t="s">
        <v>59</v>
      </c>
      <c r="D83" s="42">
        <v>830</v>
      </c>
      <c r="E83" s="23">
        <f>E84</f>
        <v>250</v>
      </c>
      <c r="F83" s="65">
        <f>F85</f>
        <v>0</v>
      </c>
      <c r="G83" s="9">
        <f>'[1]БР _МА 2020'!F97</f>
        <v>200</v>
      </c>
      <c r="H83" s="9">
        <f t="shared" si="6"/>
        <v>50</v>
      </c>
    </row>
    <row r="84" spans="1:8" ht="36.75" customHeight="1" x14ac:dyDescent="0.3">
      <c r="A84" s="24" t="s">
        <v>61</v>
      </c>
      <c r="B84" s="41" t="s">
        <v>36</v>
      </c>
      <c r="C84" s="41" t="s">
        <v>59</v>
      </c>
      <c r="D84" s="42">
        <v>831</v>
      </c>
      <c r="E84" s="23">
        <v>250</v>
      </c>
      <c r="F84" s="65"/>
      <c r="G84" s="9"/>
      <c r="H84" s="9"/>
    </row>
    <row r="85" spans="1:8" ht="21.75" customHeight="1" x14ac:dyDescent="0.3">
      <c r="A85" s="66" t="s">
        <v>62</v>
      </c>
      <c r="B85" s="19" t="s">
        <v>36</v>
      </c>
      <c r="C85" s="19" t="s">
        <v>63</v>
      </c>
      <c r="D85" s="51"/>
      <c r="E85" s="67">
        <f>E86</f>
        <v>150</v>
      </c>
      <c r="F85" s="68"/>
      <c r="G85" s="9">
        <f>'[1]БР _МА 2020'!F101</f>
        <v>150</v>
      </c>
      <c r="H85" s="9">
        <f t="shared" si="6"/>
        <v>0</v>
      </c>
    </row>
    <row r="86" spans="1:8" ht="35.25" customHeight="1" x14ac:dyDescent="0.3">
      <c r="A86" s="24" t="s">
        <v>26</v>
      </c>
      <c r="B86" s="21" t="s">
        <v>36</v>
      </c>
      <c r="C86" s="21" t="s">
        <v>63</v>
      </c>
      <c r="D86" s="54">
        <v>200</v>
      </c>
      <c r="E86" s="69">
        <f>E87</f>
        <v>150</v>
      </c>
      <c r="F86" s="70" t="e">
        <f>F87</f>
        <v>#REF!</v>
      </c>
      <c r="G86" s="9">
        <f>'[1]БР _МА 2020'!F102</f>
        <v>150</v>
      </c>
      <c r="H86" s="9">
        <f t="shared" si="6"/>
        <v>0</v>
      </c>
    </row>
    <row r="87" spans="1:8" ht="35.25" customHeight="1" x14ac:dyDescent="0.3">
      <c r="A87" s="24" t="s">
        <v>27</v>
      </c>
      <c r="B87" s="21" t="s">
        <v>36</v>
      </c>
      <c r="C87" s="21" t="s">
        <v>63</v>
      </c>
      <c r="D87" s="54">
        <v>240</v>
      </c>
      <c r="E87" s="23">
        <f>E88</f>
        <v>150</v>
      </c>
      <c r="F87" s="65" t="e">
        <f>#REF!</f>
        <v>#REF!</v>
      </c>
      <c r="G87" s="9">
        <f>'[1]БР _МА 2020'!F103</f>
        <v>150</v>
      </c>
      <c r="H87" s="9">
        <f t="shared" si="6"/>
        <v>0</v>
      </c>
    </row>
    <row r="88" spans="1:8" ht="24.75" customHeight="1" x14ac:dyDescent="0.3">
      <c r="A88" s="24" t="s">
        <v>28</v>
      </c>
      <c r="B88" s="71" t="s">
        <v>36</v>
      </c>
      <c r="C88" s="21" t="s">
        <v>63</v>
      </c>
      <c r="D88" s="54">
        <v>244</v>
      </c>
      <c r="E88" s="23">
        <v>150</v>
      </c>
      <c r="F88" s="72"/>
      <c r="G88" s="9"/>
      <c r="H88" s="9"/>
    </row>
    <row r="89" spans="1:8" ht="78.75" customHeight="1" x14ac:dyDescent="0.3">
      <c r="A89" s="14" t="s">
        <v>64</v>
      </c>
      <c r="B89" s="19" t="s">
        <v>36</v>
      </c>
      <c r="C89" s="19" t="s">
        <v>65</v>
      </c>
      <c r="D89" s="22"/>
      <c r="E89" s="49">
        <f>E90</f>
        <v>7.8</v>
      </c>
      <c r="F89" s="72"/>
      <c r="G89" s="9">
        <f>'[1]БР _МА 2020'!F107</f>
        <v>7.5</v>
      </c>
      <c r="H89" s="9">
        <f t="shared" si="6"/>
        <v>0.29999999999999982</v>
      </c>
    </row>
    <row r="90" spans="1:8" ht="41.25" customHeight="1" x14ac:dyDescent="0.3">
      <c r="A90" s="24" t="s">
        <v>26</v>
      </c>
      <c r="B90" s="21" t="s">
        <v>36</v>
      </c>
      <c r="C90" s="21" t="s">
        <v>65</v>
      </c>
      <c r="D90" s="37">
        <v>200</v>
      </c>
      <c r="E90" s="23">
        <f>E91</f>
        <v>7.8</v>
      </c>
      <c r="F90" s="72"/>
      <c r="G90" s="9">
        <f>'[1]БР _МА 2020'!F108</f>
        <v>7.5</v>
      </c>
      <c r="H90" s="9">
        <f t="shared" si="6"/>
        <v>0.29999999999999982</v>
      </c>
    </row>
    <row r="91" spans="1:8" ht="41.25" customHeight="1" x14ac:dyDescent="0.3">
      <c r="A91" s="24" t="s">
        <v>27</v>
      </c>
      <c r="B91" s="21" t="s">
        <v>36</v>
      </c>
      <c r="C91" s="21" t="s">
        <v>65</v>
      </c>
      <c r="D91" s="22">
        <v>240</v>
      </c>
      <c r="E91" s="23">
        <f>E92</f>
        <v>7.8</v>
      </c>
      <c r="F91" s="72"/>
      <c r="G91" s="9">
        <f>'[1]БР _МА 2020'!F109</f>
        <v>7.5</v>
      </c>
      <c r="H91" s="9">
        <f t="shared" si="6"/>
        <v>0.29999999999999982</v>
      </c>
    </row>
    <row r="92" spans="1:8" ht="29.25" customHeight="1" x14ac:dyDescent="0.3">
      <c r="A92" s="24" t="s">
        <v>28</v>
      </c>
      <c r="B92" s="71" t="s">
        <v>36</v>
      </c>
      <c r="C92" s="21" t="s">
        <v>65</v>
      </c>
      <c r="D92" s="46">
        <v>244</v>
      </c>
      <c r="E92" s="23">
        <v>7.8</v>
      </c>
      <c r="F92" s="72"/>
      <c r="G92" s="9"/>
      <c r="H92" s="9"/>
    </row>
    <row r="93" spans="1:8" ht="37.5" x14ac:dyDescent="0.3">
      <c r="A93" s="38" t="s">
        <v>66</v>
      </c>
      <c r="B93" s="73" t="s">
        <v>67</v>
      </c>
      <c r="C93" s="19"/>
      <c r="D93" s="46"/>
      <c r="E93" s="49">
        <f>E94</f>
        <v>350</v>
      </c>
      <c r="F93" s="9"/>
      <c r="G93" s="9">
        <f>'[1]БР _МА 2020'!F114</f>
        <v>150</v>
      </c>
      <c r="H93" s="9">
        <f t="shared" si="6"/>
        <v>200</v>
      </c>
    </row>
    <row r="94" spans="1:8" ht="44.25" customHeight="1" x14ac:dyDescent="0.3">
      <c r="A94" s="38" t="s">
        <v>68</v>
      </c>
      <c r="B94" s="73" t="s">
        <v>69</v>
      </c>
      <c r="C94" s="19"/>
      <c r="D94" s="46"/>
      <c r="E94" s="8">
        <f>E95</f>
        <v>350</v>
      </c>
      <c r="F94" s="9"/>
      <c r="G94" s="9">
        <f>'[1]БР _МА 2020'!F115</f>
        <v>150</v>
      </c>
      <c r="H94" s="9">
        <f t="shared" si="6"/>
        <v>200</v>
      </c>
    </row>
    <row r="95" spans="1:8" ht="93.75" x14ac:dyDescent="0.3">
      <c r="A95" s="38" t="s">
        <v>70</v>
      </c>
      <c r="B95" s="19" t="s">
        <v>69</v>
      </c>
      <c r="C95" s="19" t="s">
        <v>71</v>
      </c>
      <c r="D95" s="17"/>
      <c r="E95" s="8">
        <f>E96</f>
        <v>350</v>
      </c>
      <c r="F95" s="9"/>
      <c r="G95" s="9">
        <f>'[1]БР _МА 2020'!F116</f>
        <v>150</v>
      </c>
      <c r="H95" s="9">
        <f t="shared" si="6"/>
        <v>200</v>
      </c>
    </row>
    <row r="96" spans="1:8" ht="37.5" x14ac:dyDescent="0.3">
      <c r="A96" s="24" t="s">
        <v>26</v>
      </c>
      <c r="B96" s="21" t="s">
        <v>69</v>
      </c>
      <c r="C96" s="21" t="s">
        <v>71</v>
      </c>
      <c r="D96" s="46">
        <v>200</v>
      </c>
      <c r="E96" s="74">
        <f>E97</f>
        <v>350</v>
      </c>
      <c r="F96" s="9"/>
      <c r="G96" s="9">
        <f>'[1]БР _МА 2020'!F117</f>
        <v>150</v>
      </c>
      <c r="H96" s="9">
        <f t="shared" si="6"/>
        <v>200</v>
      </c>
    </row>
    <row r="97" spans="1:9" ht="37.5" x14ac:dyDescent="0.3">
      <c r="A97" s="24" t="s">
        <v>27</v>
      </c>
      <c r="B97" s="21" t="s">
        <v>69</v>
      </c>
      <c r="C97" s="21" t="s">
        <v>72</v>
      </c>
      <c r="D97" s="46">
        <v>240</v>
      </c>
      <c r="E97" s="74">
        <f>E98</f>
        <v>350</v>
      </c>
      <c r="F97" s="9"/>
      <c r="G97" s="9">
        <f>'[1]БР _МА 2020'!F118</f>
        <v>150</v>
      </c>
      <c r="H97" s="9">
        <f t="shared" si="6"/>
        <v>200</v>
      </c>
    </row>
    <row r="98" spans="1:9" ht="18.75" x14ac:dyDescent="0.3">
      <c r="A98" s="24" t="s">
        <v>28</v>
      </c>
      <c r="B98" s="21" t="s">
        <v>69</v>
      </c>
      <c r="C98" s="21" t="s">
        <v>72</v>
      </c>
      <c r="D98" s="46">
        <v>244</v>
      </c>
      <c r="E98" s="74">
        <v>350</v>
      </c>
      <c r="F98" s="9"/>
      <c r="G98" s="9"/>
      <c r="H98" s="9"/>
    </row>
    <row r="99" spans="1:9" ht="18.75" x14ac:dyDescent="0.3">
      <c r="A99" s="43" t="s">
        <v>73</v>
      </c>
      <c r="B99" s="19" t="s">
        <v>74</v>
      </c>
      <c r="C99" s="19"/>
      <c r="D99" s="75"/>
      <c r="E99" s="67">
        <f>E100</f>
        <v>718</v>
      </c>
      <c r="F99" s="9"/>
      <c r="G99" s="9">
        <f>'[1]БР _МА 2020'!F126</f>
        <v>726.2</v>
      </c>
      <c r="H99" s="9">
        <f t="shared" si="6"/>
        <v>-8.2000000000000455</v>
      </c>
    </row>
    <row r="100" spans="1:9" ht="18.75" x14ac:dyDescent="0.3">
      <c r="A100" s="43" t="s">
        <v>75</v>
      </c>
      <c r="B100" s="19" t="s">
        <v>76</v>
      </c>
      <c r="C100" s="19"/>
      <c r="D100" s="75"/>
      <c r="E100" s="67">
        <f>E102</f>
        <v>718</v>
      </c>
      <c r="F100" s="9"/>
      <c r="G100" s="9">
        <f>'[1]БР _МА 2020'!F127</f>
        <v>726.2</v>
      </c>
      <c r="H100" s="9">
        <f t="shared" si="6"/>
        <v>-8.2000000000000455</v>
      </c>
    </row>
    <row r="101" spans="1:9" ht="56.25" x14ac:dyDescent="0.3">
      <c r="A101" s="76" t="s">
        <v>77</v>
      </c>
      <c r="B101" s="19" t="s">
        <v>76</v>
      </c>
      <c r="C101" s="19"/>
      <c r="D101" s="75"/>
      <c r="E101" s="67">
        <f>E102</f>
        <v>718</v>
      </c>
      <c r="F101" s="9"/>
      <c r="G101" s="9">
        <f>'[1]БР _МА 2020'!F128</f>
        <v>726.2</v>
      </c>
      <c r="H101" s="9">
        <f t="shared" si="6"/>
        <v>-8.2000000000000455</v>
      </c>
    </row>
    <row r="102" spans="1:9" ht="56.25" x14ac:dyDescent="0.3">
      <c r="A102" s="77" t="s">
        <v>78</v>
      </c>
      <c r="B102" s="19" t="s">
        <v>76</v>
      </c>
      <c r="C102" s="19" t="s">
        <v>79</v>
      </c>
      <c r="D102" s="75"/>
      <c r="E102" s="67">
        <f>E103+E107</f>
        <v>718</v>
      </c>
      <c r="F102" s="9"/>
      <c r="G102" s="9">
        <f>'[1]БР _МА 2020'!F129</f>
        <v>726.2</v>
      </c>
      <c r="H102" s="9">
        <f t="shared" si="6"/>
        <v>-8.2000000000000455</v>
      </c>
    </row>
    <row r="103" spans="1:9" ht="75" x14ac:dyDescent="0.3">
      <c r="A103" s="78" t="s">
        <v>15</v>
      </c>
      <c r="B103" s="21" t="s">
        <v>76</v>
      </c>
      <c r="C103" s="21" t="s">
        <v>79</v>
      </c>
      <c r="D103" s="22">
        <v>100</v>
      </c>
      <c r="E103" s="23">
        <f>E104</f>
        <v>621</v>
      </c>
      <c r="F103" s="9"/>
      <c r="G103" s="9">
        <f>'[1]БР _МА 2020'!F130</f>
        <v>621</v>
      </c>
      <c r="H103" s="9">
        <f t="shared" si="6"/>
        <v>0</v>
      </c>
    </row>
    <row r="104" spans="1:9" ht="18.75" x14ac:dyDescent="0.3">
      <c r="A104" s="79" t="s">
        <v>80</v>
      </c>
      <c r="B104" s="21" t="s">
        <v>76</v>
      </c>
      <c r="C104" s="21" t="s">
        <v>79</v>
      </c>
      <c r="D104" s="22">
        <v>110</v>
      </c>
      <c r="E104" s="23">
        <f>E105+E106</f>
        <v>621</v>
      </c>
      <c r="F104" s="9"/>
      <c r="G104" s="9">
        <f>'[1]БР _МА 2020'!F131</f>
        <v>621</v>
      </c>
      <c r="H104" s="9">
        <f t="shared" si="6"/>
        <v>0</v>
      </c>
    </row>
    <row r="105" spans="1:9" ht="18.75" x14ac:dyDescent="0.3">
      <c r="A105" s="40" t="s">
        <v>81</v>
      </c>
      <c r="B105" s="21" t="s">
        <v>76</v>
      </c>
      <c r="C105" s="21" t="s">
        <v>79</v>
      </c>
      <c r="D105" s="22">
        <v>111</v>
      </c>
      <c r="E105" s="23">
        <v>476.9</v>
      </c>
      <c r="F105" s="9"/>
      <c r="G105" s="9"/>
      <c r="H105" s="9"/>
    </row>
    <row r="106" spans="1:9" ht="56.25" x14ac:dyDescent="0.3">
      <c r="A106" s="80" t="s">
        <v>82</v>
      </c>
      <c r="B106" s="21" t="s">
        <v>76</v>
      </c>
      <c r="C106" s="21" t="s">
        <v>79</v>
      </c>
      <c r="D106" s="22">
        <v>119</v>
      </c>
      <c r="E106" s="23">
        <v>144.1</v>
      </c>
      <c r="F106" s="9"/>
      <c r="G106" s="9"/>
      <c r="H106" s="9"/>
    </row>
    <row r="107" spans="1:9" ht="37.5" x14ac:dyDescent="0.3">
      <c r="A107" s="24" t="s">
        <v>26</v>
      </c>
      <c r="B107" s="21" t="s">
        <v>76</v>
      </c>
      <c r="C107" s="21" t="s">
        <v>79</v>
      </c>
      <c r="D107" s="22">
        <v>200</v>
      </c>
      <c r="E107" s="23">
        <f>E108</f>
        <v>97</v>
      </c>
      <c r="F107" s="9"/>
      <c r="G107" s="9">
        <f>'[1]БР _МА 2020'!F138</f>
        <v>105.2</v>
      </c>
      <c r="H107" s="9">
        <f t="shared" si="6"/>
        <v>-8.2000000000000028</v>
      </c>
    </row>
    <row r="108" spans="1:9" ht="37.5" x14ac:dyDescent="0.3">
      <c r="A108" s="24" t="s">
        <v>27</v>
      </c>
      <c r="B108" s="21" t="s">
        <v>76</v>
      </c>
      <c r="C108" s="21" t="s">
        <v>79</v>
      </c>
      <c r="D108" s="22">
        <v>240</v>
      </c>
      <c r="E108" s="39">
        <f>E109</f>
        <v>97</v>
      </c>
      <c r="F108" s="9"/>
      <c r="G108" s="9">
        <f>'[1]БР _МА 2020'!F139</f>
        <v>105.2</v>
      </c>
      <c r="H108" s="9">
        <f t="shared" si="6"/>
        <v>-8.2000000000000028</v>
      </c>
    </row>
    <row r="109" spans="1:9" ht="18.75" x14ac:dyDescent="0.3">
      <c r="A109" s="24" t="s">
        <v>28</v>
      </c>
      <c r="B109" s="21" t="s">
        <v>76</v>
      </c>
      <c r="C109" s="21" t="s">
        <v>79</v>
      </c>
      <c r="D109" s="22">
        <v>244</v>
      </c>
      <c r="E109" s="39">
        <v>97</v>
      </c>
      <c r="F109" s="9"/>
      <c r="G109" s="9"/>
      <c r="H109" s="9"/>
    </row>
    <row r="110" spans="1:9" ht="18.75" x14ac:dyDescent="0.3">
      <c r="A110" s="43" t="s">
        <v>83</v>
      </c>
      <c r="B110" s="19" t="s">
        <v>84</v>
      </c>
      <c r="C110" s="19"/>
      <c r="D110" s="81"/>
      <c r="E110" s="49">
        <f>E111</f>
        <v>29174.5</v>
      </c>
      <c r="F110" s="9"/>
      <c r="G110" s="9">
        <f>'[1]БР _МА 2020'!F150</f>
        <v>31924.2</v>
      </c>
      <c r="H110" s="9">
        <f>E110-G110</f>
        <v>-2749.7000000000007</v>
      </c>
    </row>
    <row r="111" spans="1:9" ht="18" customHeight="1" x14ac:dyDescent="0.3">
      <c r="A111" s="43" t="s">
        <v>85</v>
      </c>
      <c r="B111" s="19" t="s">
        <v>86</v>
      </c>
      <c r="C111" s="19"/>
      <c r="D111" s="81"/>
      <c r="E111" s="8">
        <f>E112+E125</f>
        <v>29174.5</v>
      </c>
      <c r="F111" s="9"/>
      <c r="G111" s="9">
        <f>'[1]БР _МА 2020'!F151</f>
        <v>31924.2</v>
      </c>
      <c r="H111" s="9">
        <f t="shared" ref="H111:H195" si="7">E111-G111</f>
        <v>-2749.7000000000007</v>
      </c>
    </row>
    <row r="112" spans="1:9" ht="54" customHeight="1" x14ac:dyDescent="0.3">
      <c r="A112" s="38" t="s">
        <v>87</v>
      </c>
      <c r="B112" s="82" t="s">
        <v>86</v>
      </c>
      <c r="C112" s="83" t="s">
        <v>88</v>
      </c>
      <c r="D112" s="84"/>
      <c r="E112" s="85">
        <f>E113+E117+E120</f>
        <v>9867.5</v>
      </c>
      <c r="F112" s="9"/>
      <c r="G112" s="9">
        <f>'[1]БР _МА 2020'!F152</f>
        <v>9240.7000000000007</v>
      </c>
      <c r="H112" s="9">
        <f t="shared" si="7"/>
        <v>626.79999999999927</v>
      </c>
      <c r="I112" s="50">
        <f>'[2]БР _МА 2021_01.01.21'!F156</f>
        <v>9867.5</v>
      </c>
    </row>
    <row r="113" spans="1:10" ht="84" customHeight="1" x14ac:dyDescent="0.3">
      <c r="A113" s="24" t="s">
        <v>15</v>
      </c>
      <c r="B113" s="86" t="s">
        <v>86</v>
      </c>
      <c r="C113" s="86" t="s">
        <v>88</v>
      </c>
      <c r="D113" s="87">
        <v>100</v>
      </c>
      <c r="E113" s="88">
        <f>E114</f>
        <v>9159.7000000000007</v>
      </c>
      <c r="F113" s="9"/>
      <c r="G113" s="9">
        <f>'[1]БР _МА 2020'!F154</f>
        <v>8353.1</v>
      </c>
      <c r="H113" s="9">
        <f t="shared" si="7"/>
        <v>806.60000000000036</v>
      </c>
      <c r="I113" s="50"/>
    </row>
    <row r="114" spans="1:10" ht="18" customHeight="1" x14ac:dyDescent="0.3">
      <c r="A114" s="40" t="s">
        <v>80</v>
      </c>
      <c r="B114" s="86" t="s">
        <v>86</v>
      </c>
      <c r="C114" s="86" t="s">
        <v>88</v>
      </c>
      <c r="D114" s="87">
        <v>110</v>
      </c>
      <c r="E114" s="88">
        <f>E115+E116</f>
        <v>9159.7000000000007</v>
      </c>
      <c r="F114" s="9"/>
      <c r="G114" s="9">
        <f>'[1]БР _МА 2020'!F155</f>
        <v>8353.1</v>
      </c>
      <c r="H114" s="9">
        <f t="shared" si="7"/>
        <v>806.60000000000036</v>
      </c>
      <c r="I114" s="50"/>
      <c r="J114" s="9"/>
    </row>
    <row r="115" spans="1:10" ht="18" customHeight="1" x14ac:dyDescent="0.3">
      <c r="A115" s="40" t="s">
        <v>81</v>
      </c>
      <c r="B115" s="86" t="s">
        <v>86</v>
      </c>
      <c r="C115" s="86" t="s">
        <v>88</v>
      </c>
      <c r="D115" s="87">
        <v>111</v>
      </c>
      <c r="E115" s="89">
        <f>6978.3+56.8</f>
        <v>7035.1</v>
      </c>
      <c r="F115" s="9"/>
      <c r="G115" s="9"/>
      <c r="H115" s="9"/>
      <c r="I115" s="50">
        <f>'[2]БР _МА 2021_01.01.21'!F159</f>
        <v>7035.1</v>
      </c>
      <c r="J115" s="9"/>
    </row>
    <row r="116" spans="1:10" ht="36" customHeight="1" x14ac:dyDescent="0.3">
      <c r="A116" s="80" t="s">
        <v>82</v>
      </c>
      <c r="B116" s="86" t="s">
        <v>86</v>
      </c>
      <c r="C116" s="86" t="s">
        <v>88</v>
      </c>
      <c r="D116" s="87">
        <v>119</v>
      </c>
      <c r="E116" s="89">
        <f>2107.4+17.2</f>
        <v>2124.6</v>
      </c>
      <c r="F116" s="9"/>
      <c r="G116" s="9"/>
      <c r="H116" s="9"/>
      <c r="I116" s="50">
        <f>'[2]БР _МА 2021_01.01.21'!F164</f>
        <v>2124.6</v>
      </c>
      <c r="J116" s="9"/>
    </row>
    <row r="117" spans="1:10" ht="48" customHeight="1" x14ac:dyDescent="0.3">
      <c r="A117" s="24" t="s">
        <v>26</v>
      </c>
      <c r="B117" s="90" t="s">
        <v>86</v>
      </c>
      <c r="C117" s="90" t="s">
        <v>88</v>
      </c>
      <c r="D117" s="87">
        <v>200</v>
      </c>
      <c r="E117" s="89">
        <f>E118</f>
        <v>705.80000000000007</v>
      </c>
      <c r="F117" s="9"/>
      <c r="G117" s="9">
        <f>'[1]БР _МА 2020'!F162</f>
        <v>885.59999999999991</v>
      </c>
      <c r="H117" s="9">
        <f t="shared" si="7"/>
        <v>-179.79999999999984</v>
      </c>
      <c r="I117" s="9">
        <f>'[2]БР _МА 2021_01.01.21'!F167</f>
        <v>705.8</v>
      </c>
    </row>
    <row r="118" spans="1:10" ht="18" customHeight="1" x14ac:dyDescent="0.3">
      <c r="A118" s="24" t="s">
        <v>27</v>
      </c>
      <c r="B118" s="90" t="s">
        <v>86</v>
      </c>
      <c r="C118" s="90" t="s">
        <v>88</v>
      </c>
      <c r="D118" s="87">
        <v>240</v>
      </c>
      <c r="E118" s="89">
        <f>E119</f>
        <v>705.80000000000007</v>
      </c>
      <c r="F118" s="9"/>
      <c r="G118" s="9">
        <f>'[1]БР _МА 2020'!F163</f>
        <v>885.59999999999991</v>
      </c>
      <c r="H118" s="9">
        <f t="shared" si="7"/>
        <v>-179.79999999999984</v>
      </c>
    </row>
    <row r="119" spans="1:10" ht="18" customHeight="1" x14ac:dyDescent="0.3">
      <c r="A119" s="24" t="s">
        <v>28</v>
      </c>
      <c r="B119" s="90" t="s">
        <v>86</v>
      </c>
      <c r="C119" s="90" t="s">
        <v>88</v>
      </c>
      <c r="D119" s="87">
        <v>244</v>
      </c>
      <c r="E119" s="89">
        <f>900.7-74-120.9</f>
        <v>705.80000000000007</v>
      </c>
      <c r="F119" s="9"/>
      <c r="G119" s="9"/>
      <c r="H119" s="9"/>
    </row>
    <row r="120" spans="1:10" ht="18" customHeight="1" x14ac:dyDescent="0.3">
      <c r="A120" s="91" t="s">
        <v>30</v>
      </c>
      <c r="B120" s="90" t="s">
        <v>86</v>
      </c>
      <c r="C120" s="90" t="s">
        <v>88</v>
      </c>
      <c r="D120" s="87">
        <v>800</v>
      </c>
      <c r="E120" s="89">
        <f>E121</f>
        <v>2</v>
      </c>
      <c r="F120" s="9"/>
      <c r="G120" s="9">
        <f>'[1]БР _МА 2020'!F173</f>
        <v>2</v>
      </c>
      <c r="H120" s="9">
        <f t="shared" si="7"/>
        <v>0</v>
      </c>
    </row>
    <row r="121" spans="1:10" ht="18" customHeight="1" x14ac:dyDescent="0.3">
      <c r="A121" s="91" t="s">
        <v>31</v>
      </c>
      <c r="B121" s="90" t="s">
        <v>86</v>
      </c>
      <c r="C121" s="90" t="s">
        <v>88</v>
      </c>
      <c r="D121" s="87">
        <v>850</v>
      </c>
      <c r="E121" s="89">
        <f>E122+E123+E124</f>
        <v>2</v>
      </c>
      <c r="F121" s="9"/>
      <c r="G121" s="9">
        <f>'[1]БР _МА 2020'!F174</f>
        <v>2</v>
      </c>
      <c r="H121" s="9">
        <f t="shared" si="7"/>
        <v>0</v>
      </c>
    </row>
    <row r="122" spans="1:10" ht="18" customHeight="1" x14ac:dyDescent="0.3">
      <c r="A122" s="40" t="s">
        <v>32</v>
      </c>
      <c r="B122" s="90" t="s">
        <v>86</v>
      </c>
      <c r="C122" s="90" t="s">
        <v>88</v>
      </c>
      <c r="D122" s="87">
        <v>851</v>
      </c>
      <c r="E122" s="89">
        <v>0</v>
      </c>
      <c r="F122" s="9"/>
      <c r="G122" s="9"/>
      <c r="H122" s="9"/>
    </row>
    <row r="123" spans="1:10" ht="18" customHeight="1" x14ac:dyDescent="0.3">
      <c r="A123" s="40" t="s">
        <v>33</v>
      </c>
      <c r="B123" s="90" t="s">
        <v>86</v>
      </c>
      <c r="C123" s="90" t="s">
        <v>88</v>
      </c>
      <c r="D123" s="87">
        <v>852</v>
      </c>
      <c r="E123" s="89">
        <v>0</v>
      </c>
      <c r="F123" s="9"/>
      <c r="G123" s="9"/>
      <c r="H123" s="9"/>
    </row>
    <row r="124" spans="1:10" ht="18" customHeight="1" x14ac:dyDescent="0.3">
      <c r="A124" s="40" t="s">
        <v>34</v>
      </c>
      <c r="B124" s="90" t="s">
        <v>86</v>
      </c>
      <c r="C124" s="90" t="s">
        <v>88</v>
      </c>
      <c r="D124" s="87">
        <v>853</v>
      </c>
      <c r="E124" s="89">
        <v>2</v>
      </c>
      <c r="F124" s="9"/>
      <c r="G124" s="9"/>
      <c r="H124" s="9"/>
    </row>
    <row r="125" spans="1:10" ht="60.75" customHeight="1" x14ac:dyDescent="0.3">
      <c r="A125" s="76" t="s">
        <v>77</v>
      </c>
      <c r="B125" s="19" t="s">
        <v>86</v>
      </c>
      <c r="C125" s="19"/>
      <c r="D125" s="17"/>
      <c r="E125" s="8">
        <f>E126+E130+E134+E138+E142</f>
        <v>19307</v>
      </c>
      <c r="F125" s="9"/>
      <c r="G125" s="9">
        <f>'[1]БР _МА 2020'!F184</f>
        <v>22683.5</v>
      </c>
      <c r="H125" s="9">
        <f t="shared" si="7"/>
        <v>-3376.5</v>
      </c>
    </row>
    <row r="126" spans="1:10" ht="139.5" customHeight="1" x14ac:dyDescent="0.3">
      <c r="A126" s="38" t="s">
        <v>89</v>
      </c>
      <c r="B126" s="19" t="s">
        <v>86</v>
      </c>
      <c r="C126" s="19" t="s">
        <v>90</v>
      </c>
      <c r="D126" s="81"/>
      <c r="E126" s="8">
        <f>E127</f>
        <v>1850</v>
      </c>
      <c r="F126" s="9"/>
      <c r="G126" s="9">
        <f>'[1]БР _МА 2020'!F185</f>
        <v>3500</v>
      </c>
      <c r="H126" s="9">
        <f t="shared" si="7"/>
        <v>-1650</v>
      </c>
    </row>
    <row r="127" spans="1:10" ht="37.5" x14ac:dyDescent="0.3">
      <c r="A127" s="24" t="s">
        <v>91</v>
      </c>
      <c r="B127" s="21" t="s">
        <v>86</v>
      </c>
      <c r="C127" s="21" t="s">
        <v>90</v>
      </c>
      <c r="D127" s="46">
        <v>200</v>
      </c>
      <c r="E127" s="23">
        <f>E128</f>
        <v>1850</v>
      </c>
      <c r="F127" s="9"/>
      <c r="G127" s="9">
        <f>'[1]БР _МА 2020'!F186</f>
        <v>3500</v>
      </c>
      <c r="H127" s="9">
        <f t="shared" si="7"/>
        <v>-1650</v>
      </c>
    </row>
    <row r="128" spans="1:10" ht="37.5" x14ac:dyDescent="0.3">
      <c r="A128" s="24" t="s">
        <v>27</v>
      </c>
      <c r="B128" s="21" t="s">
        <v>86</v>
      </c>
      <c r="C128" s="21" t="s">
        <v>90</v>
      </c>
      <c r="D128" s="46">
        <v>240</v>
      </c>
      <c r="E128" s="23">
        <f>E129</f>
        <v>1850</v>
      </c>
      <c r="F128" s="9"/>
      <c r="G128" s="9">
        <f>'[1]БР _МА 2020'!F187</f>
        <v>3500</v>
      </c>
      <c r="H128" s="9">
        <f t="shared" si="7"/>
        <v>-1650</v>
      </c>
    </row>
    <row r="129" spans="1:14" ht="18.75" x14ac:dyDescent="0.3">
      <c r="A129" s="24" t="s">
        <v>28</v>
      </c>
      <c r="B129" s="21" t="s">
        <v>86</v>
      </c>
      <c r="C129" s="21" t="s">
        <v>90</v>
      </c>
      <c r="D129" s="46">
        <v>244</v>
      </c>
      <c r="E129" s="23">
        <v>1850</v>
      </c>
      <c r="F129" s="9"/>
      <c r="G129" s="9"/>
      <c r="H129" s="9"/>
    </row>
    <row r="130" spans="1:14" ht="194.25" customHeight="1" x14ac:dyDescent="0.3">
      <c r="A130" s="38" t="s">
        <v>92</v>
      </c>
      <c r="B130" s="19" t="s">
        <v>86</v>
      </c>
      <c r="C130" s="19" t="s">
        <v>93</v>
      </c>
      <c r="D130" s="81"/>
      <c r="E130" s="8">
        <f>E131</f>
        <v>545</v>
      </c>
      <c r="F130" s="9"/>
      <c r="G130" s="9">
        <f>'[1]БР _МА 2020'!F191</f>
        <v>1400</v>
      </c>
      <c r="H130" s="9">
        <f t="shared" si="7"/>
        <v>-855</v>
      </c>
    </row>
    <row r="131" spans="1:14" ht="37.5" x14ac:dyDescent="0.3">
      <c r="A131" s="24" t="s">
        <v>26</v>
      </c>
      <c r="B131" s="21" t="s">
        <v>86</v>
      </c>
      <c r="C131" s="21" t="s">
        <v>93</v>
      </c>
      <c r="D131" s="46">
        <v>200</v>
      </c>
      <c r="E131" s="23">
        <f>E132</f>
        <v>545</v>
      </c>
      <c r="F131" s="9"/>
      <c r="G131" s="9">
        <f>'[1]БР _МА 2020'!F192</f>
        <v>1400</v>
      </c>
      <c r="H131" s="9">
        <f t="shared" si="7"/>
        <v>-855</v>
      </c>
    </row>
    <row r="132" spans="1:14" ht="37.5" x14ac:dyDescent="0.3">
      <c r="A132" s="24" t="s">
        <v>27</v>
      </c>
      <c r="B132" s="21" t="s">
        <v>86</v>
      </c>
      <c r="C132" s="21" t="s">
        <v>93</v>
      </c>
      <c r="D132" s="46">
        <v>240</v>
      </c>
      <c r="E132" s="39">
        <f>E133</f>
        <v>545</v>
      </c>
      <c r="F132" s="9"/>
      <c r="G132" s="9">
        <f>'[1]БР _МА 2020'!F193</f>
        <v>1400</v>
      </c>
      <c r="H132" s="9">
        <f t="shared" si="7"/>
        <v>-855</v>
      </c>
      <c r="N132" s="92"/>
    </row>
    <row r="133" spans="1:14" ht="18.75" x14ac:dyDescent="0.3">
      <c r="A133" s="24" t="s">
        <v>28</v>
      </c>
      <c r="B133" s="21" t="s">
        <v>86</v>
      </c>
      <c r="C133" s="21" t="s">
        <v>93</v>
      </c>
      <c r="D133" s="46">
        <v>244</v>
      </c>
      <c r="E133" s="23">
        <v>545</v>
      </c>
      <c r="F133" s="9"/>
      <c r="G133" s="9"/>
      <c r="H133" s="9"/>
      <c r="N133" s="92"/>
    </row>
    <row r="134" spans="1:14" ht="251.25" customHeight="1" x14ac:dyDescent="0.3">
      <c r="A134" s="38" t="s">
        <v>94</v>
      </c>
      <c r="B134" s="19" t="s">
        <v>86</v>
      </c>
      <c r="C134" s="19" t="s">
        <v>95</v>
      </c>
      <c r="D134" s="81"/>
      <c r="E134" s="8">
        <f>E135</f>
        <v>10800</v>
      </c>
      <c r="F134" s="9"/>
      <c r="G134" s="9">
        <f>'[1]БР _МА 2020'!F200</f>
        <v>12650</v>
      </c>
      <c r="H134" s="9">
        <f t="shared" si="7"/>
        <v>-1850</v>
      </c>
    </row>
    <row r="135" spans="1:14" ht="37.5" x14ac:dyDescent="0.3">
      <c r="A135" s="24" t="s">
        <v>26</v>
      </c>
      <c r="B135" s="21" t="s">
        <v>86</v>
      </c>
      <c r="C135" s="21" t="s">
        <v>95</v>
      </c>
      <c r="D135" s="46">
        <v>200</v>
      </c>
      <c r="E135" s="23">
        <f>E136</f>
        <v>10800</v>
      </c>
      <c r="F135" s="9"/>
      <c r="G135" s="9">
        <f>'[1]БР _МА 2020'!F201</f>
        <v>12650</v>
      </c>
      <c r="H135" s="9">
        <f t="shared" si="7"/>
        <v>-1850</v>
      </c>
    </row>
    <row r="136" spans="1:14" ht="37.5" x14ac:dyDescent="0.3">
      <c r="A136" s="24" t="s">
        <v>27</v>
      </c>
      <c r="B136" s="21" t="s">
        <v>86</v>
      </c>
      <c r="C136" s="21" t="s">
        <v>95</v>
      </c>
      <c r="D136" s="46">
        <v>240</v>
      </c>
      <c r="E136" s="23">
        <f>E137</f>
        <v>10800</v>
      </c>
      <c r="F136" s="9"/>
      <c r="G136" s="9">
        <f>'[1]БР _МА 2020'!F202</f>
        <v>12650</v>
      </c>
      <c r="H136" s="9">
        <f t="shared" si="7"/>
        <v>-1850</v>
      </c>
    </row>
    <row r="137" spans="1:14" ht="18.75" x14ac:dyDescent="0.3">
      <c r="A137" s="24" t="s">
        <v>28</v>
      </c>
      <c r="B137" s="21" t="s">
        <v>86</v>
      </c>
      <c r="C137" s="21" t="s">
        <v>95</v>
      </c>
      <c r="D137" s="46">
        <v>244</v>
      </c>
      <c r="E137" s="23">
        <v>10800</v>
      </c>
      <c r="F137" s="9"/>
      <c r="G137" s="9"/>
      <c r="H137" s="9"/>
    </row>
    <row r="138" spans="1:14" ht="70.5" customHeight="1" x14ac:dyDescent="0.3">
      <c r="A138" s="38" t="s">
        <v>96</v>
      </c>
      <c r="B138" s="19" t="s">
        <v>86</v>
      </c>
      <c r="C138" s="19" t="s">
        <v>97</v>
      </c>
      <c r="D138" s="81"/>
      <c r="E138" s="8">
        <f>E139</f>
        <v>5952</v>
      </c>
      <c r="F138" s="9"/>
      <c r="G138" s="9">
        <f>'[1]БР _МА 2020'!F208</f>
        <v>4833.5</v>
      </c>
      <c r="H138" s="9">
        <f t="shared" si="7"/>
        <v>1118.5</v>
      </c>
    </row>
    <row r="139" spans="1:14" ht="37.5" x14ac:dyDescent="0.3">
      <c r="A139" s="24" t="s">
        <v>26</v>
      </c>
      <c r="B139" s="21" t="s">
        <v>86</v>
      </c>
      <c r="C139" s="21" t="s">
        <v>97</v>
      </c>
      <c r="D139" s="46">
        <v>200</v>
      </c>
      <c r="E139" s="23">
        <f>E140</f>
        <v>5952</v>
      </c>
      <c r="F139" s="9"/>
      <c r="G139" s="9">
        <f>'[1]БР _МА 2020'!F209</f>
        <v>4833.5</v>
      </c>
      <c r="H139" s="9">
        <f t="shared" si="7"/>
        <v>1118.5</v>
      </c>
    </row>
    <row r="140" spans="1:14" ht="37.5" x14ac:dyDescent="0.3">
      <c r="A140" s="24" t="s">
        <v>27</v>
      </c>
      <c r="B140" s="21" t="s">
        <v>86</v>
      </c>
      <c r="C140" s="21" t="s">
        <v>97</v>
      </c>
      <c r="D140" s="54">
        <v>240</v>
      </c>
      <c r="E140" s="23">
        <f>E141</f>
        <v>5952</v>
      </c>
      <c r="F140" s="9"/>
      <c r="G140" s="9">
        <f>'[1]БР _МА 2020'!F210</f>
        <v>4833.5</v>
      </c>
      <c r="H140" s="9">
        <f t="shared" si="7"/>
        <v>1118.5</v>
      </c>
    </row>
    <row r="141" spans="1:14" ht="18.75" x14ac:dyDescent="0.3">
      <c r="A141" s="24" t="s">
        <v>28</v>
      </c>
      <c r="B141" s="21" t="s">
        <v>86</v>
      </c>
      <c r="C141" s="21" t="s">
        <v>97</v>
      </c>
      <c r="D141" s="54">
        <v>244</v>
      </c>
      <c r="E141" s="23">
        <v>5952</v>
      </c>
      <c r="F141" s="9"/>
      <c r="G141" s="9"/>
      <c r="H141" s="9"/>
    </row>
    <row r="142" spans="1:14" ht="46.5" customHeight="1" x14ac:dyDescent="0.3">
      <c r="A142" s="38" t="s">
        <v>98</v>
      </c>
      <c r="B142" s="19" t="s">
        <v>86</v>
      </c>
      <c r="C142" s="19" t="s">
        <v>99</v>
      </c>
      <c r="D142" s="81"/>
      <c r="E142" s="49">
        <f>E143</f>
        <v>160</v>
      </c>
      <c r="F142" s="9"/>
      <c r="G142" s="9">
        <f>'[1]БР _МА 2020'!F220</f>
        <v>300</v>
      </c>
      <c r="H142" s="9">
        <f t="shared" si="7"/>
        <v>-140</v>
      </c>
    </row>
    <row r="143" spans="1:14" ht="37.5" x14ac:dyDescent="0.3">
      <c r="A143" s="24" t="s">
        <v>26</v>
      </c>
      <c r="B143" s="21" t="s">
        <v>86</v>
      </c>
      <c r="C143" s="21" t="s">
        <v>99</v>
      </c>
      <c r="D143" s="46">
        <v>200</v>
      </c>
      <c r="E143" s="39">
        <f>E144</f>
        <v>160</v>
      </c>
      <c r="F143" s="9"/>
      <c r="G143" s="9">
        <f>'[1]БР _МА 2020'!F221</f>
        <v>300</v>
      </c>
      <c r="H143" s="9">
        <f t="shared" si="7"/>
        <v>-140</v>
      </c>
      <c r="J143" s="21"/>
    </row>
    <row r="144" spans="1:14" ht="37.5" x14ac:dyDescent="0.3">
      <c r="A144" s="24" t="s">
        <v>27</v>
      </c>
      <c r="B144" s="21" t="s">
        <v>86</v>
      </c>
      <c r="C144" s="21" t="s">
        <v>99</v>
      </c>
      <c r="D144" s="46">
        <v>240</v>
      </c>
      <c r="E144" s="23">
        <f>E145</f>
        <v>160</v>
      </c>
      <c r="F144" s="9"/>
      <c r="G144" s="9">
        <f>'[1]БР _МА 2020'!F222</f>
        <v>300</v>
      </c>
      <c r="H144" s="9">
        <f t="shared" si="7"/>
        <v>-140</v>
      </c>
    </row>
    <row r="145" spans="1:8" ht="18.75" x14ac:dyDescent="0.3">
      <c r="A145" s="24" t="s">
        <v>28</v>
      </c>
      <c r="B145" s="21" t="s">
        <v>86</v>
      </c>
      <c r="C145" s="21" t="s">
        <v>99</v>
      </c>
      <c r="D145" s="46">
        <v>244</v>
      </c>
      <c r="E145" s="23">
        <v>160</v>
      </c>
      <c r="F145" s="9"/>
      <c r="G145" s="9"/>
      <c r="H145" s="9"/>
    </row>
    <row r="146" spans="1:8" ht="18.75" x14ac:dyDescent="0.3">
      <c r="A146" s="43" t="s">
        <v>100</v>
      </c>
      <c r="B146" s="19" t="s">
        <v>101</v>
      </c>
      <c r="C146" s="19"/>
      <c r="D146" s="81"/>
      <c r="E146" s="8">
        <f>E147+E152</f>
        <v>1295.8</v>
      </c>
      <c r="F146" s="9"/>
      <c r="G146" s="9">
        <f>'[1]БР _МА 2020'!F226</f>
        <v>1492.8</v>
      </c>
      <c r="H146" s="9">
        <f t="shared" si="7"/>
        <v>-197</v>
      </c>
    </row>
    <row r="147" spans="1:8" ht="37.5" x14ac:dyDescent="0.3">
      <c r="A147" s="38" t="s">
        <v>102</v>
      </c>
      <c r="B147" s="19" t="s">
        <v>103</v>
      </c>
      <c r="C147" s="19"/>
      <c r="D147" s="81"/>
      <c r="E147" s="8">
        <f>E148</f>
        <v>127.8</v>
      </c>
      <c r="F147" s="9"/>
      <c r="G147" s="9">
        <f>'[1]БР _МА 2020'!F227</f>
        <v>127.8</v>
      </c>
      <c r="H147" s="9">
        <f t="shared" si="7"/>
        <v>0</v>
      </c>
    </row>
    <row r="148" spans="1:8" ht="215.25" customHeight="1" x14ac:dyDescent="0.3">
      <c r="A148" s="93" t="s">
        <v>104</v>
      </c>
      <c r="B148" s="19" t="s">
        <v>103</v>
      </c>
      <c r="C148" s="19" t="s">
        <v>105</v>
      </c>
      <c r="D148" s="81"/>
      <c r="E148" s="8">
        <f>E149</f>
        <v>127.8</v>
      </c>
      <c r="F148" s="9"/>
      <c r="G148" s="9">
        <f>'[1]БР _МА 2020'!F227</f>
        <v>127.8</v>
      </c>
      <c r="H148" s="9">
        <f t="shared" si="7"/>
        <v>0</v>
      </c>
    </row>
    <row r="149" spans="1:8" ht="37.5" x14ac:dyDescent="0.3">
      <c r="A149" s="24" t="s">
        <v>26</v>
      </c>
      <c r="B149" s="21" t="s">
        <v>103</v>
      </c>
      <c r="C149" s="21" t="s">
        <v>105</v>
      </c>
      <c r="D149" s="94">
        <v>200</v>
      </c>
      <c r="E149" s="23">
        <f>E150</f>
        <v>127.8</v>
      </c>
      <c r="F149" s="9"/>
      <c r="G149" s="9">
        <f>'[1]БР _МА 2020'!F229</f>
        <v>127.8</v>
      </c>
      <c r="H149" s="9">
        <f t="shared" si="7"/>
        <v>0</v>
      </c>
    </row>
    <row r="150" spans="1:8" ht="37.5" x14ac:dyDescent="0.3">
      <c r="A150" s="24" t="s">
        <v>27</v>
      </c>
      <c r="B150" s="21" t="s">
        <v>103</v>
      </c>
      <c r="C150" s="21" t="s">
        <v>105</v>
      </c>
      <c r="D150" s="94">
        <v>240</v>
      </c>
      <c r="E150" s="23">
        <f>E151</f>
        <v>127.8</v>
      </c>
      <c r="F150" s="9"/>
      <c r="G150" s="9">
        <f>'[1]БР _МА 2020'!F230</f>
        <v>127.8</v>
      </c>
      <c r="H150" s="9">
        <f t="shared" si="7"/>
        <v>0</v>
      </c>
    </row>
    <row r="151" spans="1:8" ht="18.75" x14ac:dyDescent="0.3">
      <c r="A151" s="24" t="s">
        <v>28</v>
      </c>
      <c r="B151" s="21" t="s">
        <v>103</v>
      </c>
      <c r="C151" s="21" t="s">
        <v>105</v>
      </c>
      <c r="D151" s="94">
        <v>244</v>
      </c>
      <c r="E151" s="23">
        <v>127.8</v>
      </c>
      <c r="F151" s="9"/>
      <c r="G151" s="9"/>
      <c r="H151" s="9"/>
    </row>
    <row r="152" spans="1:8" ht="18.75" x14ac:dyDescent="0.3">
      <c r="A152" s="38" t="s">
        <v>106</v>
      </c>
      <c r="B152" s="19" t="s">
        <v>107</v>
      </c>
      <c r="C152" s="19"/>
      <c r="D152" s="58"/>
      <c r="E152" s="8">
        <f>E153+E157+E161</f>
        <v>1168</v>
      </c>
      <c r="F152" s="9"/>
      <c r="G152" s="9">
        <f>'[1]БР _МА 2020'!F234</f>
        <v>1365</v>
      </c>
      <c r="H152" s="9">
        <f t="shared" si="7"/>
        <v>-197</v>
      </c>
    </row>
    <row r="153" spans="1:8" ht="75" x14ac:dyDescent="0.3">
      <c r="A153" s="38" t="s">
        <v>108</v>
      </c>
      <c r="B153" s="19" t="s">
        <v>107</v>
      </c>
      <c r="C153" s="19" t="s">
        <v>109</v>
      </c>
      <c r="D153" s="60"/>
      <c r="E153" s="8">
        <f>E154</f>
        <v>100</v>
      </c>
      <c r="F153" s="9"/>
      <c r="G153" s="9">
        <f>'[1]БР _МА 2020'!F235</f>
        <v>100</v>
      </c>
      <c r="H153" s="9">
        <f t="shared" si="7"/>
        <v>0</v>
      </c>
    </row>
    <row r="154" spans="1:8" ht="37.5" x14ac:dyDescent="0.3">
      <c r="A154" s="24" t="s">
        <v>26</v>
      </c>
      <c r="B154" s="21" t="s">
        <v>107</v>
      </c>
      <c r="C154" s="21" t="s">
        <v>109</v>
      </c>
      <c r="D154" s="60">
        <v>200</v>
      </c>
      <c r="E154" s="8">
        <f>E155</f>
        <v>100</v>
      </c>
      <c r="F154" s="9"/>
      <c r="G154" s="9">
        <f>'[1]БР _МА 2020'!F236</f>
        <v>100</v>
      </c>
      <c r="H154" s="9">
        <f t="shared" si="7"/>
        <v>0</v>
      </c>
    </row>
    <row r="155" spans="1:8" ht="37.5" x14ac:dyDescent="0.3">
      <c r="A155" s="24" t="s">
        <v>27</v>
      </c>
      <c r="B155" s="21" t="s">
        <v>107</v>
      </c>
      <c r="C155" s="21" t="s">
        <v>109</v>
      </c>
      <c r="D155" s="60">
        <v>240</v>
      </c>
      <c r="E155" s="23">
        <f>E156</f>
        <v>100</v>
      </c>
      <c r="F155" s="9"/>
      <c r="G155" s="9">
        <f>'[1]БР _МА 2020'!F237</f>
        <v>100</v>
      </c>
      <c r="H155" s="9">
        <f t="shared" si="7"/>
        <v>0</v>
      </c>
    </row>
    <row r="156" spans="1:8" ht="18.75" x14ac:dyDescent="0.3">
      <c r="A156" s="24" t="s">
        <v>28</v>
      </c>
      <c r="B156" s="71" t="s">
        <v>107</v>
      </c>
      <c r="C156" s="21" t="s">
        <v>109</v>
      </c>
      <c r="D156" s="60">
        <v>244</v>
      </c>
      <c r="E156" s="23">
        <v>100</v>
      </c>
      <c r="F156" s="9"/>
      <c r="G156" s="9"/>
      <c r="H156" s="9"/>
    </row>
    <row r="157" spans="1:8" ht="79.5" customHeight="1" x14ac:dyDescent="0.3">
      <c r="A157" s="38" t="s">
        <v>110</v>
      </c>
      <c r="B157" s="73" t="s">
        <v>107</v>
      </c>
      <c r="C157" s="19" t="s">
        <v>111</v>
      </c>
      <c r="D157" s="17"/>
      <c r="E157" s="45">
        <f>E158</f>
        <v>696</v>
      </c>
      <c r="F157" s="9"/>
      <c r="G157" s="9">
        <f>'[1]БР _МА 2020'!F241</f>
        <v>743</v>
      </c>
      <c r="H157" s="9">
        <f t="shared" si="7"/>
        <v>-47</v>
      </c>
    </row>
    <row r="158" spans="1:8" ht="37.5" x14ac:dyDescent="0.3">
      <c r="A158" s="24" t="s">
        <v>26</v>
      </c>
      <c r="B158" s="71" t="s">
        <v>107</v>
      </c>
      <c r="C158" s="21" t="s">
        <v>111</v>
      </c>
      <c r="D158" s="22">
        <v>200</v>
      </c>
      <c r="E158" s="23">
        <f>E159</f>
        <v>696</v>
      </c>
      <c r="F158" s="9"/>
      <c r="G158" s="9">
        <f>'[1]БР _МА 2020'!F242</f>
        <v>743</v>
      </c>
      <c r="H158" s="9">
        <f t="shared" si="7"/>
        <v>-47</v>
      </c>
    </row>
    <row r="159" spans="1:8" ht="37.5" x14ac:dyDescent="0.3">
      <c r="A159" s="24" t="s">
        <v>27</v>
      </c>
      <c r="B159" s="71" t="s">
        <v>107</v>
      </c>
      <c r="C159" s="21" t="s">
        <v>111</v>
      </c>
      <c r="D159" s="22">
        <v>240</v>
      </c>
      <c r="E159" s="23">
        <f>E160</f>
        <v>696</v>
      </c>
      <c r="F159" s="9"/>
      <c r="G159" s="9">
        <f>'[1]БР _МА 2020'!F243</f>
        <v>743</v>
      </c>
      <c r="H159" s="9">
        <f t="shared" si="7"/>
        <v>-47</v>
      </c>
    </row>
    <row r="160" spans="1:8" ht="18.75" x14ac:dyDescent="0.3">
      <c r="A160" s="24" t="s">
        <v>28</v>
      </c>
      <c r="B160" s="71" t="s">
        <v>107</v>
      </c>
      <c r="C160" s="21" t="s">
        <v>111</v>
      </c>
      <c r="D160" s="22">
        <v>244</v>
      </c>
      <c r="E160" s="23">
        <v>696</v>
      </c>
      <c r="F160" s="9"/>
      <c r="G160" s="9"/>
      <c r="H160" s="9"/>
    </row>
    <row r="161" spans="1:8" ht="45.75" customHeight="1" x14ac:dyDescent="0.3">
      <c r="A161" s="38" t="s">
        <v>112</v>
      </c>
      <c r="B161" s="73" t="s">
        <v>107</v>
      </c>
      <c r="C161" s="19"/>
      <c r="D161" s="51"/>
      <c r="E161" s="8">
        <f>E162+E166+E170+E174+E178</f>
        <v>372</v>
      </c>
      <c r="F161" s="9"/>
      <c r="G161" s="9">
        <f>'[1]БР _МА 2020'!F254</f>
        <v>522</v>
      </c>
      <c r="H161" s="9">
        <f t="shared" si="7"/>
        <v>-150</v>
      </c>
    </row>
    <row r="162" spans="1:8" ht="37.5" x14ac:dyDescent="0.3">
      <c r="A162" s="38" t="s">
        <v>113</v>
      </c>
      <c r="B162" s="73" t="s">
        <v>107</v>
      </c>
      <c r="C162" s="19" t="s">
        <v>114</v>
      </c>
      <c r="D162" s="51"/>
      <c r="E162" s="45">
        <f>E163</f>
        <v>24</v>
      </c>
      <c r="F162" s="9"/>
      <c r="G162" s="9">
        <f>'[1]БР _МА 2020'!F255</f>
        <v>24</v>
      </c>
      <c r="H162" s="9">
        <f t="shared" si="7"/>
        <v>0</v>
      </c>
    </row>
    <row r="163" spans="1:8" ht="37.5" x14ac:dyDescent="0.3">
      <c r="A163" s="24" t="s">
        <v>26</v>
      </c>
      <c r="B163" s="71" t="s">
        <v>107</v>
      </c>
      <c r="C163" s="21" t="s">
        <v>114</v>
      </c>
      <c r="D163" s="22">
        <v>200</v>
      </c>
      <c r="E163" s="95">
        <f>E164</f>
        <v>24</v>
      </c>
      <c r="F163" s="9"/>
      <c r="G163" s="9">
        <f>'[1]БР _МА 2020'!F256</f>
        <v>24</v>
      </c>
      <c r="H163" s="9">
        <f t="shared" si="7"/>
        <v>0</v>
      </c>
    </row>
    <row r="164" spans="1:8" ht="37.5" x14ac:dyDescent="0.3">
      <c r="A164" s="24" t="s">
        <v>27</v>
      </c>
      <c r="B164" s="71" t="s">
        <v>107</v>
      </c>
      <c r="C164" s="21" t="s">
        <v>114</v>
      </c>
      <c r="D164" s="22">
        <v>240</v>
      </c>
      <c r="E164" s="95">
        <f>E165</f>
        <v>24</v>
      </c>
      <c r="F164" s="9"/>
      <c r="G164" s="9">
        <f>'[1]БР _МА 2020'!F257</f>
        <v>24</v>
      </c>
      <c r="H164" s="9">
        <f t="shared" si="7"/>
        <v>0</v>
      </c>
    </row>
    <row r="165" spans="1:8" ht="18.75" x14ac:dyDescent="0.3">
      <c r="A165" s="24" t="s">
        <v>28</v>
      </c>
      <c r="B165" s="71" t="s">
        <v>107</v>
      </c>
      <c r="C165" s="21" t="s">
        <v>114</v>
      </c>
      <c r="D165" s="22">
        <v>244</v>
      </c>
      <c r="E165" s="95">
        <v>24</v>
      </c>
      <c r="F165" s="9"/>
      <c r="G165" s="9"/>
      <c r="H165" s="9"/>
    </row>
    <row r="166" spans="1:8" ht="37.5" x14ac:dyDescent="0.3">
      <c r="A166" s="38" t="s">
        <v>115</v>
      </c>
      <c r="B166" s="73" t="s">
        <v>107</v>
      </c>
      <c r="C166" s="19" t="s">
        <v>116</v>
      </c>
      <c r="D166" s="51"/>
      <c r="E166" s="45">
        <f>E167</f>
        <v>150</v>
      </c>
      <c r="F166" s="9"/>
      <c r="G166" s="9">
        <f>'[1]БР _МА 2020'!F261</f>
        <v>160</v>
      </c>
      <c r="H166" s="9">
        <f t="shared" si="7"/>
        <v>-10</v>
      </c>
    </row>
    <row r="167" spans="1:8" ht="37.5" x14ac:dyDescent="0.3">
      <c r="A167" s="24" t="s">
        <v>26</v>
      </c>
      <c r="B167" s="71" t="s">
        <v>107</v>
      </c>
      <c r="C167" s="21" t="s">
        <v>116</v>
      </c>
      <c r="D167" s="22">
        <v>200</v>
      </c>
      <c r="E167" s="95">
        <f>E168</f>
        <v>150</v>
      </c>
      <c r="F167" s="9"/>
      <c r="G167" s="9">
        <f>'[1]БР _МА 2020'!F262</f>
        <v>160</v>
      </c>
      <c r="H167" s="9">
        <f t="shared" si="7"/>
        <v>-10</v>
      </c>
    </row>
    <row r="168" spans="1:8" ht="37.5" x14ac:dyDescent="0.3">
      <c r="A168" s="24" t="s">
        <v>27</v>
      </c>
      <c r="B168" s="71" t="s">
        <v>107</v>
      </c>
      <c r="C168" s="21" t="s">
        <v>116</v>
      </c>
      <c r="D168" s="22">
        <v>240</v>
      </c>
      <c r="E168" s="95">
        <f>E169</f>
        <v>150</v>
      </c>
      <c r="F168" s="9"/>
      <c r="G168" s="9">
        <f>'[1]БР _МА 2020'!F263</f>
        <v>160</v>
      </c>
      <c r="H168" s="9">
        <f t="shared" si="7"/>
        <v>-10</v>
      </c>
    </row>
    <row r="169" spans="1:8" ht="18.75" x14ac:dyDescent="0.3">
      <c r="A169" s="24" t="s">
        <v>28</v>
      </c>
      <c r="B169" s="71" t="s">
        <v>107</v>
      </c>
      <c r="C169" s="21" t="s">
        <v>116</v>
      </c>
      <c r="D169" s="22">
        <v>244</v>
      </c>
      <c r="E169" s="95">
        <v>150</v>
      </c>
      <c r="F169" s="9"/>
      <c r="G169" s="9"/>
      <c r="H169" s="9"/>
    </row>
    <row r="170" spans="1:8" ht="56.25" x14ac:dyDescent="0.3">
      <c r="A170" s="27" t="s">
        <v>117</v>
      </c>
      <c r="B170" s="73" t="s">
        <v>107</v>
      </c>
      <c r="C170" s="19" t="s">
        <v>118</v>
      </c>
      <c r="D170" s="51"/>
      <c r="E170" s="96">
        <f>E171</f>
        <v>150</v>
      </c>
      <c r="F170" s="9"/>
      <c r="G170" s="9">
        <f>'[1]БР _МА 2020'!F270</f>
        <v>290</v>
      </c>
      <c r="H170" s="9">
        <f t="shared" si="7"/>
        <v>-140</v>
      </c>
    </row>
    <row r="171" spans="1:8" ht="37.5" x14ac:dyDescent="0.3">
      <c r="A171" s="24" t="s">
        <v>26</v>
      </c>
      <c r="B171" s="71" t="s">
        <v>107</v>
      </c>
      <c r="C171" s="21" t="s">
        <v>118</v>
      </c>
      <c r="D171" s="22">
        <v>200</v>
      </c>
      <c r="E171" s="95">
        <f>E172</f>
        <v>150</v>
      </c>
      <c r="F171" s="9"/>
      <c r="G171" s="9">
        <f>'[1]БР _МА 2020'!F271</f>
        <v>290</v>
      </c>
      <c r="H171" s="9">
        <f t="shared" si="7"/>
        <v>-140</v>
      </c>
    </row>
    <row r="172" spans="1:8" ht="37.5" x14ac:dyDescent="0.3">
      <c r="A172" s="24" t="s">
        <v>27</v>
      </c>
      <c r="B172" s="71" t="s">
        <v>107</v>
      </c>
      <c r="C172" s="21" t="s">
        <v>119</v>
      </c>
      <c r="D172" s="22">
        <v>240</v>
      </c>
      <c r="E172" s="95">
        <f>E173</f>
        <v>150</v>
      </c>
      <c r="F172" s="9"/>
      <c r="G172" s="9">
        <f>'[1]БР _МА 2020'!F272</f>
        <v>290</v>
      </c>
      <c r="H172" s="9">
        <f t="shared" si="7"/>
        <v>-140</v>
      </c>
    </row>
    <row r="173" spans="1:8" ht="18.75" x14ac:dyDescent="0.3">
      <c r="A173" s="24" t="s">
        <v>28</v>
      </c>
      <c r="B173" s="71" t="s">
        <v>107</v>
      </c>
      <c r="C173" s="21" t="s">
        <v>119</v>
      </c>
      <c r="D173" s="46">
        <v>244</v>
      </c>
      <c r="E173" s="95">
        <v>150</v>
      </c>
      <c r="F173" s="9"/>
      <c r="G173" s="9"/>
      <c r="H173" s="9"/>
    </row>
    <row r="174" spans="1:8" ht="75" x14ac:dyDescent="0.3">
      <c r="A174" s="27" t="s">
        <v>120</v>
      </c>
      <c r="B174" s="73" t="s">
        <v>107</v>
      </c>
      <c r="C174" s="19" t="s">
        <v>121</v>
      </c>
      <c r="D174" s="75"/>
      <c r="E174" s="45">
        <f>E175</f>
        <v>24</v>
      </c>
      <c r="F174" s="9"/>
      <c r="G174" s="9">
        <f>'[3]Бюджетная Роспись 2019_программ'!F348</f>
        <v>24</v>
      </c>
      <c r="H174" s="9">
        <f t="shared" si="7"/>
        <v>0</v>
      </c>
    </row>
    <row r="175" spans="1:8" ht="37.5" x14ac:dyDescent="0.3">
      <c r="A175" s="24" t="s">
        <v>26</v>
      </c>
      <c r="B175" s="71" t="s">
        <v>107</v>
      </c>
      <c r="C175" s="21" t="s">
        <v>121</v>
      </c>
      <c r="D175" s="46">
        <v>200</v>
      </c>
      <c r="E175" s="23">
        <f>E176</f>
        <v>24</v>
      </c>
      <c r="F175" s="9"/>
      <c r="G175" s="9">
        <f>'[3]Бюджетная Роспись 2019_программ'!F349</f>
        <v>24</v>
      </c>
      <c r="H175" s="9">
        <f t="shared" si="7"/>
        <v>0</v>
      </c>
    </row>
    <row r="176" spans="1:8" ht="37.5" x14ac:dyDescent="0.3">
      <c r="A176" s="24" t="s">
        <v>27</v>
      </c>
      <c r="B176" s="71" t="s">
        <v>107</v>
      </c>
      <c r="C176" s="21" t="s">
        <v>121</v>
      </c>
      <c r="D176" s="46">
        <v>240</v>
      </c>
      <c r="E176" s="39">
        <f>E177</f>
        <v>24</v>
      </c>
      <c r="F176" s="9"/>
      <c r="G176" s="9">
        <f>'[3]Бюджетная Роспись 2019_программ'!F350</f>
        <v>24</v>
      </c>
      <c r="H176" s="9">
        <f t="shared" si="7"/>
        <v>0</v>
      </c>
    </row>
    <row r="177" spans="1:8" ht="18.75" x14ac:dyDescent="0.3">
      <c r="A177" s="24" t="s">
        <v>28</v>
      </c>
      <c r="B177" s="71" t="s">
        <v>107</v>
      </c>
      <c r="C177" s="21" t="s">
        <v>121</v>
      </c>
      <c r="D177" s="46">
        <v>244</v>
      </c>
      <c r="E177" s="39">
        <v>24</v>
      </c>
      <c r="F177" s="9"/>
      <c r="G177" s="9"/>
      <c r="H177" s="9"/>
    </row>
    <row r="178" spans="1:8" ht="150" x14ac:dyDescent="0.3">
      <c r="A178" s="38" t="s">
        <v>122</v>
      </c>
      <c r="B178" s="73" t="s">
        <v>107</v>
      </c>
      <c r="C178" s="53" t="s">
        <v>123</v>
      </c>
      <c r="D178" s="46"/>
      <c r="E178" s="96">
        <f>E179</f>
        <v>24</v>
      </c>
      <c r="F178" s="9"/>
      <c r="G178" s="9">
        <f>'[3]Бюджетная Роспись 2019_программ'!F354</f>
        <v>24</v>
      </c>
      <c r="H178" s="9">
        <f t="shared" si="7"/>
        <v>0</v>
      </c>
    </row>
    <row r="179" spans="1:8" ht="37.5" x14ac:dyDescent="0.3">
      <c r="A179" s="24" t="s">
        <v>26</v>
      </c>
      <c r="B179" s="71" t="s">
        <v>107</v>
      </c>
      <c r="C179" s="97" t="s">
        <v>123</v>
      </c>
      <c r="D179" s="46">
        <v>200</v>
      </c>
      <c r="E179" s="98">
        <f>E180</f>
        <v>24</v>
      </c>
      <c r="F179" s="9"/>
      <c r="G179" s="9">
        <f>'[3]Бюджетная Роспись 2019_программ'!F355</f>
        <v>24</v>
      </c>
      <c r="H179" s="9">
        <f t="shared" si="7"/>
        <v>0</v>
      </c>
    </row>
    <row r="180" spans="1:8" ht="37.5" x14ac:dyDescent="0.3">
      <c r="A180" s="24" t="s">
        <v>27</v>
      </c>
      <c r="B180" s="71" t="s">
        <v>107</v>
      </c>
      <c r="C180" s="97" t="s">
        <v>123</v>
      </c>
      <c r="D180" s="46">
        <v>240</v>
      </c>
      <c r="E180" s="98">
        <f>E181</f>
        <v>24</v>
      </c>
      <c r="F180" s="9"/>
      <c r="G180" s="9">
        <f>'[3]Бюджетная Роспись 2019_программ'!F356</f>
        <v>24</v>
      </c>
      <c r="H180" s="9">
        <f t="shared" si="7"/>
        <v>0</v>
      </c>
    </row>
    <row r="181" spans="1:8" ht="18.75" x14ac:dyDescent="0.3">
      <c r="A181" s="24" t="s">
        <v>28</v>
      </c>
      <c r="B181" s="71" t="s">
        <v>107</v>
      </c>
      <c r="C181" s="97" t="s">
        <v>123</v>
      </c>
      <c r="D181" s="46">
        <v>244</v>
      </c>
      <c r="E181" s="95">
        <v>24</v>
      </c>
      <c r="F181" s="9"/>
      <c r="G181" s="9"/>
      <c r="H181" s="9"/>
    </row>
    <row r="182" spans="1:8" ht="18.75" x14ac:dyDescent="0.3">
      <c r="A182" s="99" t="s">
        <v>124</v>
      </c>
      <c r="B182" s="19" t="s">
        <v>125</v>
      </c>
      <c r="C182" s="19"/>
      <c r="D182" s="58"/>
      <c r="E182" s="8">
        <f>E183+E189</f>
        <v>5005.8</v>
      </c>
      <c r="F182" s="9"/>
      <c r="G182" s="9">
        <f>'[1]БР _МА 2020'!F291</f>
        <v>8636</v>
      </c>
      <c r="H182" s="9">
        <f t="shared" si="7"/>
        <v>-3630.2</v>
      </c>
    </row>
    <row r="183" spans="1:8" ht="18.75" x14ac:dyDescent="0.3">
      <c r="A183" s="100" t="s">
        <v>126</v>
      </c>
      <c r="B183" s="19" t="s">
        <v>127</v>
      </c>
      <c r="C183" s="19"/>
      <c r="D183" s="58"/>
      <c r="E183" s="8">
        <f>E184</f>
        <v>2687</v>
      </c>
      <c r="F183" s="9"/>
      <c r="G183" s="9">
        <f>'[1]БР _МА 2020'!F292</f>
        <v>5464</v>
      </c>
      <c r="H183" s="9">
        <f t="shared" si="7"/>
        <v>-2777</v>
      </c>
    </row>
    <row r="184" spans="1:8" ht="61.5" customHeight="1" x14ac:dyDescent="0.3">
      <c r="A184" s="101" t="s">
        <v>77</v>
      </c>
      <c r="B184" s="19" t="s">
        <v>127</v>
      </c>
      <c r="C184" s="19"/>
      <c r="D184" s="58"/>
      <c r="E184" s="8">
        <f>E185</f>
        <v>2687</v>
      </c>
      <c r="F184" s="9"/>
      <c r="G184" s="9">
        <f>'[1]БР _МА 2020'!F293</f>
        <v>5464</v>
      </c>
      <c r="H184" s="9">
        <f t="shared" si="7"/>
        <v>-2777</v>
      </c>
    </row>
    <row r="185" spans="1:8" ht="63.75" customHeight="1" x14ac:dyDescent="0.3">
      <c r="A185" s="27" t="s">
        <v>128</v>
      </c>
      <c r="B185" s="19" t="s">
        <v>127</v>
      </c>
      <c r="C185" s="19" t="s">
        <v>129</v>
      </c>
      <c r="D185" s="81"/>
      <c r="E185" s="8">
        <f>E186</f>
        <v>2687</v>
      </c>
      <c r="F185" s="9"/>
      <c r="G185" s="9">
        <f>'[1]БР _МА 2020'!F294</f>
        <v>5464</v>
      </c>
      <c r="H185" s="9">
        <f t="shared" si="7"/>
        <v>-2777</v>
      </c>
    </row>
    <row r="186" spans="1:8" ht="37.5" x14ac:dyDescent="0.3">
      <c r="A186" s="24" t="s">
        <v>26</v>
      </c>
      <c r="B186" s="21" t="s">
        <v>127</v>
      </c>
      <c r="C186" s="21" t="s">
        <v>129</v>
      </c>
      <c r="D186" s="22">
        <v>200</v>
      </c>
      <c r="E186" s="23">
        <f>E187</f>
        <v>2687</v>
      </c>
      <c r="F186" s="9"/>
      <c r="G186" s="9">
        <f>'[1]БР _МА 2020'!F295</f>
        <v>5464</v>
      </c>
      <c r="H186" s="9">
        <f t="shared" si="7"/>
        <v>-2777</v>
      </c>
    </row>
    <row r="187" spans="1:8" ht="37.5" x14ac:dyDescent="0.3">
      <c r="A187" s="24" t="s">
        <v>27</v>
      </c>
      <c r="B187" s="21" t="s">
        <v>127</v>
      </c>
      <c r="C187" s="21" t="s">
        <v>129</v>
      </c>
      <c r="D187" s="22">
        <v>240</v>
      </c>
      <c r="E187" s="23">
        <f>E188</f>
        <v>2687</v>
      </c>
      <c r="F187" s="9"/>
      <c r="G187" s="9">
        <f>'[1]БР _МА 2020'!F296</f>
        <v>5464</v>
      </c>
      <c r="H187" s="9">
        <f t="shared" si="7"/>
        <v>-2777</v>
      </c>
    </row>
    <row r="188" spans="1:8" ht="18.75" x14ac:dyDescent="0.3">
      <c r="A188" s="24" t="s">
        <v>28</v>
      </c>
      <c r="B188" s="21" t="s">
        <v>127</v>
      </c>
      <c r="C188" s="21" t="s">
        <v>129</v>
      </c>
      <c r="D188" s="22">
        <v>244</v>
      </c>
      <c r="E188" s="23">
        <v>2687</v>
      </c>
      <c r="F188" s="9"/>
      <c r="G188" s="9"/>
      <c r="H188" s="9"/>
    </row>
    <row r="189" spans="1:8" ht="18.75" x14ac:dyDescent="0.3">
      <c r="A189" s="99" t="s">
        <v>130</v>
      </c>
      <c r="B189" s="102" t="s">
        <v>131</v>
      </c>
      <c r="C189" s="102"/>
      <c r="D189" s="103"/>
      <c r="E189" s="104">
        <f>E190</f>
        <v>2318.8000000000002</v>
      </c>
      <c r="F189" s="9"/>
      <c r="G189" s="9">
        <f>'[1]БР _МА 2020'!F303</f>
        <v>3172</v>
      </c>
      <c r="H189" s="9">
        <f t="shared" si="7"/>
        <v>-853.19999999999982</v>
      </c>
    </row>
    <row r="190" spans="1:8" ht="43.5" customHeight="1" x14ac:dyDescent="0.3">
      <c r="A190" s="105" t="s">
        <v>112</v>
      </c>
      <c r="B190" s="102" t="s">
        <v>131</v>
      </c>
      <c r="C190" s="102"/>
      <c r="D190" s="103"/>
      <c r="E190" s="104">
        <f>E191</f>
        <v>2318.8000000000002</v>
      </c>
      <c r="F190" s="9"/>
      <c r="G190" s="9">
        <f>'[1]БР _МА 2020'!F304</f>
        <v>3172</v>
      </c>
      <c r="H190" s="9">
        <f t="shared" si="7"/>
        <v>-853.19999999999982</v>
      </c>
    </row>
    <row r="191" spans="1:8" ht="37.5" x14ac:dyDescent="0.3">
      <c r="A191" s="106" t="s">
        <v>132</v>
      </c>
      <c r="B191" s="102" t="s">
        <v>131</v>
      </c>
      <c r="C191" s="107" t="s">
        <v>133</v>
      </c>
      <c r="D191" s="103"/>
      <c r="E191" s="104">
        <f>E192</f>
        <v>2318.8000000000002</v>
      </c>
      <c r="F191" s="9"/>
      <c r="G191" s="9">
        <f>'[1]БР _МА 2020'!F305</f>
        <v>3172</v>
      </c>
      <c r="H191" s="9">
        <f t="shared" si="7"/>
        <v>-853.19999999999982</v>
      </c>
    </row>
    <row r="192" spans="1:8" ht="37.5" x14ac:dyDescent="0.3">
      <c r="A192" s="24" t="s">
        <v>26</v>
      </c>
      <c r="B192" s="107" t="s">
        <v>131</v>
      </c>
      <c r="C192" s="107" t="s">
        <v>133</v>
      </c>
      <c r="D192" s="87">
        <v>200</v>
      </c>
      <c r="E192" s="88">
        <f>E193</f>
        <v>2318.8000000000002</v>
      </c>
      <c r="F192" s="9"/>
      <c r="G192" s="9">
        <f>'[1]БР _МА 2020'!F306</f>
        <v>3172</v>
      </c>
      <c r="H192" s="9">
        <f t="shared" si="7"/>
        <v>-853.19999999999982</v>
      </c>
    </row>
    <row r="193" spans="1:10" ht="37.5" x14ac:dyDescent="0.3">
      <c r="A193" s="24" t="s">
        <v>27</v>
      </c>
      <c r="B193" s="107" t="s">
        <v>131</v>
      </c>
      <c r="C193" s="107" t="s">
        <v>133</v>
      </c>
      <c r="D193" s="87">
        <v>240</v>
      </c>
      <c r="E193" s="88">
        <f>E194</f>
        <v>2318.8000000000002</v>
      </c>
      <c r="F193" s="9"/>
      <c r="G193" s="9">
        <f>'[1]БР _МА 2020'!F307</f>
        <v>3172</v>
      </c>
      <c r="H193" s="9">
        <f t="shared" si="7"/>
        <v>-853.19999999999982</v>
      </c>
    </row>
    <row r="194" spans="1:10" ht="18.75" x14ac:dyDescent="0.3">
      <c r="A194" s="24" t="s">
        <v>28</v>
      </c>
      <c r="B194" s="107" t="s">
        <v>131</v>
      </c>
      <c r="C194" s="107" t="s">
        <v>133</v>
      </c>
      <c r="D194" s="87">
        <v>244</v>
      </c>
      <c r="E194" s="88">
        <v>2318.8000000000002</v>
      </c>
      <c r="F194" s="9"/>
      <c r="G194" s="9"/>
      <c r="H194" s="9"/>
    </row>
    <row r="195" spans="1:10" ht="23.25" customHeight="1" x14ac:dyDescent="0.3">
      <c r="A195" s="43" t="s">
        <v>134</v>
      </c>
      <c r="B195" s="19" t="s">
        <v>135</v>
      </c>
      <c r="C195" s="19"/>
      <c r="D195" s="17"/>
      <c r="E195" s="49">
        <f>E196+E201+E206</f>
        <v>16933.2</v>
      </c>
      <c r="F195" s="9"/>
      <c r="G195" s="9">
        <f>'[1]БР _МА 2020'!F317</f>
        <v>13050.9</v>
      </c>
      <c r="H195" s="9">
        <f t="shared" si="7"/>
        <v>3882.3000000000011</v>
      </c>
      <c r="I195" s="50">
        <f>'[2]БР _МА 2021_01.01.21'!F329</f>
        <v>16933.2</v>
      </c>
      <c r="J195" s="50">
        <f>E195-I195</f>
        <v>0</v>
      </c>
    </row>
    <row r="196" spans="1:10" ht="21.75" customHeight="1" x14ac:dyDescent="0.3">
      <c r="A196" s="43" t="s">
        <v>136</v>
      </c>
      <c r="B196" s="19" t="s">
        <v>137</v>
      </c>
      <c r="C196" s="19"/>
      <c r="D196" s="17"/>
      <c r="E196" s="49">
        <f>E197</f>
        <v>498.29999999999995</v>
      </c>
      <c r="F196" s="9"/>
      <c r="G196" s="9">
        <f>'[1]БР _МА 2020'!F318</f>
        <v>242.1</v>
      </c>
      <c r="H196" s="9">
        <f t="shared" ref="H196:H261" si="8">E196-G196</f>
        <v>256.19999999999993</v>
      </c>
      <c r="I196" s="50">
        <f>'[2]БР _МА 2021_01.01.21'!F330</f>
        <v>498.29999999999995</v>
      </c>
      <c r="J196" s="50">
        <f>E196-I196</f>
        <v>0</v>
      </c>
    </row>
    <row r="197" spans="1:10" ht="143.25" customHeight="1" x14ac:dyDescent="0.3">
      <c r="A197" s="38" t="s">
        <v>138</v>
      </c>
      <c r="B197" s="19" t="s">
        <v>137</v>
      </c>
      <c r="C197" s="19" t="s">
        <v>139</v>
      </c>
      <c r="D197" s="17"/>
      <c r="E197" s="8">
        <f>E198</f>
        <v>498.29999999999995</v>
      </c>
      <c r="F197" s="9"/>
      <c r="G197" s="9">
        <f>'[1]БР _МА 2020'!F319</f>
        <v>242.1</v>
      </c>
      <c r="H197" s="9">
        <f t="shared" si="8"/>
        <v>256.19999999999993</v>
      </c>
      <c r="I197" s="9">
        <f>E197+E201</f>
        <v>2626.8</v>
      </c>
    </row>
    <row r="198" spans="1:10" ht="18.75" x14ac:dyDescent="0.3">
      <c r="A198" s="108" t="s">
        <v>140</v>
      </c>
      <c r="B198" s="21" t="s">
        <v>137</v>
      </c>
      <c r="C198" s="21" t="s">
        <v>139</v>
      </c>
      <c r="D198" s="22">
        <v>300</v>
      </c>
      <c r="E198" s="23">
        <f>E199</f>
        <v>498.29999999999995</v>
      </c>
      <c r="F198" s="9"/>
      <c r="G198" s="9">
        <f>'[1]БР _МА 2020'!F320</f>
        <v>242.1</v>
      </c>
      <c r="H198" s="9">
        <f t="shared" si="8"/>
        <v>256.19999999999993</v>
      </c>
    </row>
    <row r="199" spans="1:10" ht="18.75" x14ac:dyDescent="0.3">
      <c r="A199" s="40" t="s">
        <v>141</v>
      </c>
      <c r="B199" s="21" t="s">
        <v>137</v>
      </c>
      <c r="C199" s="21" t="s">
        <v>139</v>
      </c>
      <c r="D199" s="22">
        <v>310</v>
      </c>
      <c r="E199" s="39">
        <f>E200</f>
        <v>498.29999999999995</v>
      </c>
      <c r="F199" s="9"/>
      <c r="G199" s="9">
        <f>'[1]БР _МА 2020'!F321</f>
        <v>242.1</v>
      </c>
      <c r="H199" s="9">
        <f t="shared" si="8"/>
        <v>256.19999999999993</v>
      </c>
    </row>
    <row r="200" spans="1:10" ht="18.75" x14ac:dyDescent="0.3">
      <c r="A200" s="40" t="s">
        <v>142</v>
      </c>
      <c r="B200" s="21" t="s">
        <v>137</v>
      </c>
      <c r="C200" s="21" t="s">
        <v>139</v>
      </c>
      <c r="D200" s="22">
        <v>312</v>
      </c>
      <c r="E200" s="39">
        <f>249.7+1.2+247.4</f>
        <v>498.29999999999995</v>
      </c>
      <c r="F200" s="9"/>
      <c r="G200" s="9"/>
      <c r="H200" s="9"/>
    </row>
    <row r="201" spans="1:10" ht="18.75" x14ac:dyDescent="0.3">
      <c r="A201" s="99" t="s">
        <v>143</v>
      </c>
      <c r="B201" s="19" t="s">
        <v>144</v>
      </c>
      <c r="C201" s="19"/>
      <c r="D201" s="51"/>
      <c r="E201" s="49">
        <f>E202</f>
        <v>2128.5</v>
      </c>
      <c r="F201" s="9"/>
      <c r="G201" s="9">
        <f>'[1]БР _МА 2020'!F325</f>
        <v>2145</v>
      </c>
      <c r="H201" s="9">
        <f t="shared" si="8"/>
        <v>-16.5</v>
      </c>
    </row>
    <row r="202" spans="1:10" ht="234.75" customHeight="1" x14ac:dyDescent="0.3">
      <c r="A202" s="38" t="s">
        <v>145</v>
      </c>
      <c r="B202" s="19" t="s">
        <v>144</v>
      </c>
      <c r="C202" s="19" t="s">
        <v>146</v>
      </c>
      <c r="D202" s="17"/>
      <c r="E202" s="8">
        <f>E203</f>
        <v>2128.5</v>
      </c>
      <c r="F202" s="9"/>
      <c r="G202" s="9">
        <f>'[1]БР _МА 2020'!F326</f>
        <v>2145</v>
      </c>
      <c r="H202" s="9">
        <f t="shared" si="8"/>
        <v>-16.5</v>
      </c>
    </row>
    <row r="203" spans="1:10" ht="18.75" x14ac:dyDescent="0.3">
      <c r="A203" s="108" t="s">
        <v>140</v>
      </c>
      <c r="B203" s="21" t="s">
        <v>144</v>
      </c>
      <c r="C203" s="21" t="s">
        <v>146</v>
      </c>
      <c r="D203" s="22">
        <v>300</v>
      </c>
      <c r="E203" s="23">
        <f>E204</f>
        <v>2128.5</v>
      </c>
      <c r="F203" s="9"/>
      <c r="G203" s="9">
        <f>'[1]БР _МА 2020'!F327</f>
        <v>2145</v>
      </c>
      <c r="H203" s="9">
        <f t="shared" si="8"/>
        <v>-16.5</v>
      </c>
    </row>
    <row r="204" spans="1:10" ht="18.75" x14ac:dyDescent="0.3">
      <c r="A204" s="40" t="s">
        <v>141</v>
      </c>
      <c r="B204" s="21" t="s">
        <v>144</v>
      </c>
      <c r="C204" s="21" t="s">
        <v>146</v>
      </c>
      <c r="D204" s="22">
        <v>310</v>
      </c>
      <c r="E204" s="39">
        <f>E205</f>
        <v>2128.5</v>
      </c>
      <c r="F204" s="9"/>
      <c r="G204" s="9">
        <f>'[1]БР _МА 2020'!F328</f>
        <v>2145</v>
      </c>
      <c r="H204" s="9">
        <f t="shared" si="8"/>
        <v>-16.5</v>
      </c>
    </row>
    <row r="205" spans="1:10" ht="18.75" x14ac:dyDescent="0.3">
      <c r="A205" s="40" t="s">
        <v>142</v>
      </c>
      <c r="B205" s="21" t="s">
        <v>144</v>
      </c>
      <c r="C205" s="21" t="s">
        <v>146</v>
      </c>
      <c r="D205" s="22">
        <v>312</v>
      </c>
      <c r="E205" s="39">
        <f>2244.1+10.9-126.5</f>
        <v>2128.5</v>
      </c>
      <c r="F205" s="9"/>
      <c r="G205" s="9"/>
      <c r="H205" s="9"/>
    </row>
    <row r="206" spans="1:10" ht="18.75" x14ac:dyDescent="0.3">
      <c r="A206" s="43" t="s">
        <v>147</v>
      </c>
      <c r="B206" s="19" t="s">
        <v>148</v>
      </c>
      <c r="C206" s="19"/>
      <c r="D206" s="17"/>
      <c r="E206" s="49">
        <f>E207+E212</f>
        <v>14306.4</v>
      </c>
      <c r="F206" s="9"/>
      <c r="G206" s="9">
        <f>'[1]БР _МА 2020'!F332</f>
        <v>10663.8</v>
      </c>
      <c r="H206" s="9">
        <f t="shared" si="8"/>
        <v>3642.6000000000004</v>
      </c>
    </row>
    <row r="207" spans="1:10" ht="71.25" customHeight="1" x14ac:dyDescent="0.3">
      <c r="A207" s="14" t="s">
        <v>149</v>
      </c>
      <c r="B207" s="19" t="s">
        <v>148</v>
      </c>
      <c r="C207" s="19" t="s">
        <v>150</v>
      </c>
      <c r="D207" s="17"/>
      <c r="E207" s="49">
        <f>E208</f>
        <v>8785.9</v>
      </c>
      <c r="F207" s="9"/>
      <c r="G207" s="9">
        <f>'[1]БР _МА 2020'!F333</f>
        <v>6797.5</v>
      </c>
      <c r="H207" s="9">
        <f t="shared" si="8"/>
        <v>1988.3999999999996</v>
      </c>
    </row>
    <row r="208" spans="1:10" ht="18.75" x14ac:dyDescent="0.3">
      <c r="A208" s="109" t="s">
        <v>140</v>
      </c>
      <c r="B208" s="21" t="s">
        <v>148</v>
      </c>
      <c r="C208" s="21" t="s">
        <v>150</v>
      </c>
      <c r="D208" s="22">
        <v>300</v>
      </c>
      <c r="E208" s="39">
        <f>E209</f>
        <v>8785.9</v>
      </c>
      <c r="F208" s="9"/>
      <c r="G208" s="9">
        <f>'[1]БР _МА 2020'!F334</f>
        <v>6797.5</v>
      </c>
      <c r="H208" s="9">
        <f t="shared" si="8"/>
        <v>1988.3999999999996</v>
      </c>
    </row>
    <row r="209" spans="1:10" ht="19.5" customHeight="1" x14ac:dyDescent="0.3">
      <c r="A209" s="110" t="s">
        <v>141</v>
      </c>
      <c r="B209" s="21" t="s">
        <v>148</v>
      </c>
      <c r="C209" s="21" t="s">
        <v>150</v>
      </c>
      <c r="D209" s="22">
        <v>310</v>
      </c>
      <c r="E209" s="39">
        <f>E210</f>
        <v>8785.9</v>
      </c>
      <c r="F209" s="9"/>
      <c r="G209" s="9">
        <f>'[1]БР _МА 2020'!F335</f>
        <v>6797.5</v>
      </c>
      <c r="H209" s="9">
        <f t="shared" si="8"/>
        <v>1988.3999999999996</v>
      </c>
    </row>
    <row r="210" spans="1:10" ht="42" customHeight="1" x14ac:dyDescent="0.3">
      <c r="A210" s="25" t="s">
        <v>151</v>
      </c>
      <c r="B210" s="21" t="s">
        <v>148</v>
      </c>
      <c r="C210" s="21" t="s">
        <v>150</v>
      </c>
      <c r="D210" s="22">
        <v>312</v>
      </c>
      <c r="E210" s="39">
        <v>8785.9</v>
      </c>
      <c r="F210" s="9"/>
      <c r="G210" s="9"/>
      <c r="H210" s="9"/>
    </row>
    <row r="211" spans="1:10" ht="61.5" customHeight="1" x14ac:dyDescent="0.3">
      <c r="A211" s="33" t="s">
        <v>152</v>
      </c>
      <c r="B211" s="19" t="s">
        <v>148</v>
      </c>
      <c r="C211" s="19" t="s">
        <v>153</v>
      </c>
      <c r="D211" s="51"/>
      <c r="E211" s="49">
        <f>E212</f>
        <v>5520.5</v>
      </c>
      <c r="F211" s="9"/>
      <c r="G211" s="9">
        <f>'[1]БР _МА 2020'!F339</f>
        <v>3866.3</v>
      </c>
      <c r="H211" s="9">
        <f t="shared" si="8"/>
        <v>1654.1999999999998</v>
      </c>
    </row>
    <row r="212" spans="1:10" ht="18.75" x14ac:dyDescent="0.3">
      <c r="A212" s="108" t="s">
        <v>140</v>
      </c>
      <c r="B212" s="21" t="s">
        <v>148</v>
      </c>
      <c r="C212" s="21" t="s">
        <v>153</v>
      </c>
      <c r="D212" s="22">
        <v>300</v>
      </c>
      <c r="E212" s="39">
        <f>E213</f>
        <v>5520.5</v>
      </c>
      <c r="F212" s="9"/>
      <c r="G212" s="9">
        <f>'[1]БР _МА 2020'!F340</f>
        <v>3866.3</v>
      </c>
      <c r="H212" s="9">
        <f t="shared" si="8"/>
        <v>1654.1999999999998</v>
      </c>
    </row>
    <row r="213" spans="1:10" ht="36" customHeight="1" x14ac:dyDescent="0.3">
      <c r="A213" s="110" t="s">
        <v>154</v>
      </c>
      <c r="B213" s="21" t="s">
        <v>148</v>
      </c>
      <c r="C213" s="21" t="s">
        <v>153</v>
      </c>
      <c r="D213" s="22">
        <v>320</v>
      </c>
      <c r="E213" s="39">
        <f>E214</f>
        <v>5520.5</v>
      </c>
      <c r="F213" s="9"/>
      <c r="G213" s="9">
        <f>'[1]БР _МА 2020'!F341</f>
        <v>3866.3</v>
      </c>
      <c r="H213" s="9">
        <f t="shared" si="8"/>
        <v>1654.1999999999998</v>
      </c>
    </row>
    <row r="214" spans="1:10" ht="36" customHeight="1" x14ac:dyDescent="0.3">
      <c r="A214" s="111" t="s">
        <v>155</v>
      </c>
      <c r="B214" s="21" t="s">
        <v>148</v>
      </c>
      <c r="C214" s="21" t="s">
        <v>153</v>
      </c>
      <c r="D214" s="22">
        <v>323</v>
      </c>
      <c r="E214" s="39">
        <f>5339.2+181.3</f>
        <v>5520.5</v>
      </c>
      <c r="F214" s="9"/>
      <c r="G214" s="9"/>
      <c r="H214" s="9"/>
    </row>
    <row r="215" spans="1:10" ht="18.75" x14ac:dyDescent="0.3">
      <c r="A215" s="43" t="s">
        <v>156</v>
      </c>
      <c r="B215" s="19" t="s">
        <v>157</v>
      </c>
      <c r="C215" s="21"/>
      <c r="D215" s="17"/>
      <c r="E215" s="49">
        <f>E216</f>
        <v>12303</v>
      </c>
      <c r="F215" s="9"/>
      <c r="G215" s="9">
        <f>'[1]БР _МА 2020'!F345</f>
        <v>12238.3</v>
      </c>
      <c r="H215" s="9">
        <f t="shared" si="8"/>
        <v>64.700000000000728</v>
      </c>
      <c r="I215" s="50">
        <f>'[2]БР _МА 2021_01.01.21'!F357</f>
        <v>12303</v>
      </c>
      <c r="J215" s="50">
        <f>E215-I215</f>
        <v>0</v>
      </c>
    </row>
    <row r="216" spans="1:10" ht="18.75" x14ac:dyDescent="0.3">
      <c r="A216" s="112" t="s">
        <v>158</v>
      </c>
      <c r="B216" s="19" t="s">
        <v>159</v>
      </c>
      <c r="C216" s="21"/>
      <c r="D216" s="17"/>
      <c r="E216" s="49">
        <f>E217</f>
        <v>12303</v>
      </c>
      <c r="F216" s="9"/>
      <c r="G216" s="9">
        <f>'[1]БР _МА 2020'!F346</f>
        <v>12238.3</v>
      </c>
      <c r="H216" s="9">
        <f t="shared" si="8"/>
        <v>64.700000000000728</v>
      </c>
    </row>
    <row r="217" spans="1:10" ht="37.5" x14ac:dyDescent="0.3">
      <c r="A217" s="76" t="s">
        <v>112</v>
      </c>
      <c r="B217" s="19" t="s">
        <v>159</v>
      </c>
      <c r="C217" s="19"/>
      <c r="D217" s="17"/>
      <c r="E217" s="49">
        <f>E218+E222</f>
        <v>12303</v>
      </c>
      <c r="F217" s="9"/>
      <c r="G217" s="9">
        <f>'[1]БР _МА 2020'!F347</f>
        <v>12238.3</v>
      </c>
      <c r="H217" s="9">
        <f t="shared" si="8"/>
        <v>64.700000000000728</v>
      </c>
    </row>
    <row r="218" spans="1:10" ht="54" customHeight="1" x14ac:dyDescent="0.3">
      <c r="A218" s="27" t="s">
        <v>160</v>
      </c>
      <c r="B218" s="19" t="s">
        <v>159</v>
      </c>
      <c r="C218" s="19" t="s">
        <v>161</v>
      </c>
      <c r="D218" s="51"/>
      <c r="E218" s="49">
        <f>E219</f>
        <v>549</v>
      </c>
      <c r="F218" s="9"/>
      <c r="G218" s="9">
        <f>'[1]БР _МА 2020'!F348</f>
        <v>576</v>
      </c>
      <c r="H218" s="9">
        <f t="shared" si="8"/>
        <v>-27</v>
      </c>
    </row>
    <row r="219" spans="1:10" ht="37.5" x14ac:dyDescent="0.3">
      <c r="A219" s="24" t="s">
        <v>26</v>
      </c>
      <c r="B219" s="21" t="s">
        <v>159</v>
      </c>
      <c r="C219" s="21" t="s">
        <v>161</v>
      </c>
      <c r="D219" s="22">
        <v>200</v>
      </c>
      <c r="E219" s="39">
        <f>E220</f>
        <v>549</v>
      </c>
      <c r="F219" s="9"/>
      <c r="G219" s="9">
        <f>'[1]БР _МА 2020'!F349</f>
        <v>576</v>
      </c>
      <c r="H219" s="9">
        <f t="shared" si="8"/>
        <v>-27</v>
      </c>
    </row>
    <row r="220" spans="1:10" ht="37.5" x14ac:dyDescent="0.3">
      <c r="A220" s="24" t="s">
        <v>27</v>
      </c>
      <c r="B220" s="21" t="s">
        <v>159</v>
      </c>
      <c r="C220" s="21" t="s">
        <v>161</v>
      </c>
      <c r="D220" s="22">
        <v>240</v>
      </c>
      <c r="E220" s="39">
        <f>E221</f>
        <v>549</v>
      </c>
      <c r="F220" s="9"/>
      <c r="G220" s="9">
        <f>'[1]БР _МА 2020'!F350</f>
        <v>576</v>
      </c>
      <c r="H220" s="9">
        <f t="shared" si="8"/>
        <v>-27</v>
      </c>
    </row>
    <row r="221" spans="1:10" ht="18.75" x14ac:dyDescent="0.3">
      <c r="A221" s="24" t="s">
        <v>28</v>
      </c>
      <c r="B221" s="21" t="s">
        <v>159</v>
      </c>
      <c r="C221" s="21" t="s">
        <v>161</v>
      </c>
      <c r="D221" s="22">
        <v>244</v>
      </c>
      <c r="E221" s="39">
        <v>549</v>
      </c>
      <c r="F221" s="9"/>
      <c r="G221" s="9"/>
      <c r="H221" s="9"/>
    </row>
    <row r="222" spans="1:10" ht="37.5" x14ac:dyDescent="0.3">
      <c r="A222" s="38" t="s">
        <v>162</v>
      </c>
      <c r="B222" s="19" t="s">
        <v>159</v>
      </c>
      <c r="C222" s="19" t="s">
        <v>163</v>
      </c>
      <c r="D222" s="51"/>
      <c r="E222" s="49">
        <f>E223+E227+E230</f>
        <v>11754</v>
      </c>
      <c r="F222" s="9"/>
      <c r="G222" s="9">
        <f>'[1]БР _МА 2020'!F357</f>
        <v>11662.3</v>
      </c>
      <c r="H222" s="9">
        <f t="shared" si="8"/>
        <v>91.700000000000728</v>
      </c>
      <c r="I222" s="50">
        <f>'[2]БР _МА 2021_01.01.21'!F369</f>
        <v>11754</v>
      </c>
      <c r="J222" s="50">
        <f>E222-I222</f>
        <v>0</v>
      </c>
    </row>
    <row r="223" spans="1:10" ht="75" x14ac:dyDescent="0.3">
      <c r="A223" s="35" t="s">
        <v>15</v>
      </c>
      <c r="B223" s="21" t="s">
        <v>159</v>
      </c>
      <c r="C223" s="21" t="s">
        <v>163</v>
      </c>
      <c r="D223" s="22">
        <v>100</v>
      </c>
      <c r="E223" s="39">
        <f>E224</f>
        <v>9632.5</v>
      </c>
      <c r="F223" s="9"/>
      <c r="G223" s="9">
        <f>'[1]БР _МА 2020'!F358</f>
        <v>9262.2999999999993</v>
      </c>
      <c r="H223" s="9">
        <f t="shared" si="8"/>
        <v>370.20000000000073</v>
      </c>
      <c r="I223" s="50">
        <f>'[2]БР _МА 2021_01.01.21'!F370</f>
        <v>9632.5</v>
      </c>
      <c r="J223" s="50">
        <f t="shared" ref="J223:J228" si="9">E223-I223</f>
        <v>0</v>
      </c>
    </row>
    <row r="224" spans="1:10" ht="18.75" x14ac:dyDescent="0.3">
      <c r="A224" s="40" t="s">
        <v>80</v>
      </c>
      <c r="B224" s="21" t="s">
        <v>159</v>
      </c>
      <c r="C224" s="21" t="s">
        <v>163</v>
      </c>
      <c r="D224" s="22">
        <v>110</v>
      </c>
      <c r="E224" s="39">
        <f>E225+E226</f>
        <v>9632.5</v>
      </c>
      <c r="F224" s="9"/>
      <c r="G224" s="9">
        <f>'[1]БР _МА 2020'!F359</f>
        <v>9262.2999999999993</v>
      </c>
      <c r="H224" s="9">
        <f t="shared" si="8"/>
        <v>370.20000000000073</v>
      </c>
      <c r="I224" s="50">
        <f>'[2]БР _МА 2021_01.01.21'!F371</f>
        <v>9632.5</v>
      </c>
      <c r="J224" s="50">
        <f t="shared" si="9"/>
        <v>0</v>
      </c>
    </row>
    <row r="225" spans="1:10" ht="18.75" x14ac:dyDescent="0.3">
      <c r="A225" s="40" t="s">
        <v>81</v>
      </c>
      <c r="B225" s="21" t="s">
        <v>159</v>
      </c>
      <c r="C225" s="21" t="s">
        <v>163</v>
      </c>
      <c r="D225" s="22">
        <v>111</v>
      </c>
      <c r="E225" s="39">
        <f>7367.6+30.6</f>
        <v>7398.2000000000007</v>
      </c>
      <c r="F225" s="9"/>
      <c r="G225" s="9"/>
      <c r="H225" s="9"/>
      <c r="J225" s="50"/>
    </row>
    <row r="226" spans="1:10" ht="56.25" x14ac:dyDescent="0.3">
      <c r="A226" s="80" t="s">
        <v>82</v>
      </c>
      <c r="B226" s="21" t="s">
        <v>159</v>
      </c>
      <c r="C226" s="21" t="s">
        <v>163</v>
      </c>
      <c r="D226" s="22">
        <v>119</v>
      </c>
      <c r="E226" s="39">
        <f>2225.1+9.2</f>
        <v>2234.2999999999997</v>
      </c>
      <c r="F226" s="9"/>
      <c r="G226" s="9"/>
      <c r="H226" s="9"/>
      <c r="J226" s="50"/>
    </row>
    <row r="227" spans="1:10" ht="37.5" x14ac:dyDescent="0.3">
      <c r="A227" s="24" t="s">
        <v>26</v>
      </c>
      <c r="B227" s="21" t="s">
        <v>159</v>
      </c>
      <c r="C227" s="21" t="s">
        <v>163</v>
      </c>
      <c r="D227" s="22">
        <v>200</v>
      </c>
      <c r="E227" s="39">
        <f>E228</f>
        <v>2119.5</v>
      </c>
      <c r="F227" s="9"/>
      <c r="G227" s="9">
        <f>'[1]БР _МА 2020'!F368</f>
        <v>2398</v>
      </c>
      <c r="H227" s="9">
        <f t="shared" si="8"/>
        <v>-278.5</v>
      </c>
      <c r="I227" s="50">
        <f>'[2]БР _МА 2021_01.01.21'!F380</f>
        <v>2119.5</v>
      </c>
      <c r="J227" s="50">
        <f t="shared" si="9"/>
        <v>0</v>
      </c>
    </row>
    <row r="228" spans="1:10" ht="37.5" x14ac:dyDescent="0.3">
      <c r="A228" s="24" t="s">
        <v>27</v>
      </c>
      <c r="B228" s="21" t="s">
        <v>159</v>
      </c>
      <c r="C228" s="21" t="s">
        <v>163</v>
      </c>
      <c r="D228" s="22">
        <v>240</v>
      </c>
      <c r="E228" s="39">
        <f>E229</f>
        <v>2119.5</v>
      </c>
      <c r="F228" s="9"/>
      <c r="G228" s="9">
        <f>'[1]БР _МА 2020'!F369</f>
        <v>2398</v>
      </c>
      <c r="H228" s="9">
        <f t="shared" si="8"/>
        <v>-278.5</v>
      </c>
      <c r="I228" s="50">
        <f>'[2]БР _МА 2021_01.01.21'!F381</f>
        <v>2119.5</v>
      </c>
      <c r="J228" s="50">
        <f t="shared" si="9"/>
        <v>0</v>
      </c>
    </row>
    <row r="229" spans="1:10" ht="18.75" x14ac:dyDescent="0.3">
      <c r="A229" s="24" t="s">
        <v>28</v>
      </c>
      <c r="B229" s="21" t="s">
        <v>159</v>
      </c>
      <c r="C229" s="21" t="s">
        <v>163</v>
      </c>
      <c r="D229" s="22">
        <v>244</v>
      </c>
      <c r="E229" s="39">
        <f>2409.1-289.6</f>
        <v>2119.5</v>
      </c>
      <c r="F229" s="9"/>
      <c r="G229" s="9"/>
      <c r="H229" s="9"/>
    </row>
    <row r="230" spans="1:10" ht="18.75" x14ac:dyDescent="0.3">
      <c r="A230" s="40" t="s">
        <v>30</v>
      </c>
      <c r="B230" s="21" t="s">
        <v>159</v>
      </c>
      <c r="C230" s="21" t="s">
        <v>163</v>
      </c>
      <c r="D230" s="22">
        <v>800</v>
      </c>
      <c r="E230" s="39">
        <f>E231</f>
        <v>2</v>
      </c>
      <c r="F230" s="9"/>
      <c r="G230" s="9">
        <f>'[4]Прилож 2 функц 2019'!E174</f>
        <v>2</v>
      </c>
      <c r="H230" s="9">
        <f t="shared" si="8"/>
        <v>0</v>
      </c>
    </row>
    <row r="231" spans="1:10" ht="18.75" x14ac:dyDescent="0.3">
      <c r="A231" s="40" t="s">
        <v>31</v>
      </c>
      <c r="B231" s="21" t="s">
        <v>159</v>
      </c>
      <c r="C231" s="21" t="s">
        <v>163</v>
      </c>
      <c r="D231" s="22">
        <v>850</v>
      </c>
      <c r="E231" s="39">
        <f>E232+E233+E234</f>
        <v>2</v>
      </c>
      <c r="F231" s="9"/>
      <c r="G231" s="9">
        <f>'[4]Прилож 2 функц 2019'!E175</f>
        <v>2</v>
      </c>
      <c r="H231" s="9">
        <f t="shared" si="8"/>
        <v>0</v>
      </c>
    </row>
    <row r="232" spans="1:10" ht="18.75" x14ac:dyDescent="0.3">
      <c r="A232" s="40" t="s">
        <v>32</v>
      </c>
      <c r="B232" s="21" t="s">
        <v>159</v>
      </c>
      <c r="C232" s="21" t="s">
        <v>163</v>
      </c>
      <c r="D232" s="22">
        <v>851</v>
      </c>
      <c r="E232" s="39">
        <v>0</v>
      </c>
      <c r="F232" s="9"/>
      <c r="G232" s="9"/>
      <c r="H232" s="9"/>
    </row>
    <row r="233" spans="1:10" ht="18.75" x14ac:dyDescent="0.3">
      <c r="A233" s="40" t="s">
        <v>33</v>
      </c>
      <c r="B233" s="21" t="s">
        <v>159</v>
      </c>
      <c r="C233" s="21" t="s">
        <v>163</v>
      </c>
      <c r="D233" s="22">
        <v>852</v>
      </c>
      <c r="E233" s="39">
        <v>0</v>
      </c>
      <c r="F233" s="9"/>
      <c r="G233" s="9"/>
      <c r="H233" s="9"/>
    </row>
    <row r="234" spans="1:10" ht="18.75" x14ac:dyDescent="0.3">
      <c r="A234" s="40" t="s">
        <v>34</v>
      </c>
      <c r="B234" s="21" t="s">
        <v>159</v>
      </c>
      <c r="C234" s="21" t="s">
        <v>163</v>
      </c>
      <c r="D234" s="22">
        <v>853</v>
      </c>
      <c r="E234" s="39">
        <v>2</v>
      </c>
      <c r="F234" s="9"/>
      <c r="G234" s="9"/>
      <c r="H234" s="9"/>
    </row>
    <row r="235" spans="1:10" ht="21.75" customHeight="1" x14ac:dyDescent="0.3">
      <c r="A235" s="43" t="s">
        <v>164</v>
      </c>
      <c r="B235" s="19" t="s">
        <v>165</v>
      </c>
      <c r="C235" s="113"/>
      <c r="D235" s="17"/>
      <c r="E235" s="49">
        <f>E236+E241</f>
        <v>5239</v>
      </c>
      <c r="F235" s="9"/>
      <c r="G235" s="9">
        <f>'[1]БР _МА 2020'!F391</f>
        <v>4518.2</v>
      </c>
      <c r="H235" s="9">
        <f t="shared" si="8"/>
        <v>720.80000000000018</v>
      </c>
      <c r="I235" s="50">
        <f>'[2]БР _МА 2021_01.01.21'!F405</f>
        <v>5239</v>
      </c>
      <c r="J235" s="50">
        <f>E235-I235</f>
        <v>0</v>
      </c>
    </row>
    <row r="236" spans="1:10" ht="18.75" x14ac:dyDescent="0.3">
      <c r="A236" s="43" t="s">
        <v>166</v>
      </c>
      <c r="B236" s="19" t="s">
        <v>167</v>
      </c>
      <c r="C236" s="113"/>
      <c r="D236" s="17"/>
      <c r="E236" s="49">
        <f>E237</f>
        <v>2137.6</v>
      </c>
      <c r="F236" s="9"/>
      <c r="G236" s="9">
        <f>'[1]БР _МА 2020'!F392</f>
        <v>1980.5</v>
      </c>
      <c r="H236" s="9">
        <f t="shared" si="8"/>
        <v>157.09999999999991</v>
      </c>
      <c r="I236" s="50">
        <f>'[2]БР _МА 2021_01.01.21'!F406</f>
        <v>2137.6</v>
      </c>
      <c r="J236" s="50">
        <f t="shared" ref="J236:J237" si="10">E236-I236</f>
        <v>0</v>
      </c>
    </row>
    <row r="237" spans="1:10" ht="84" customHeight="1" x14ac:dyDescent="0.3">
      <c r="A237" s="38" t="s">
        <v>168</v>
      </c>
      <c r="B237" s="19" t="s">
        <v>167</v>
      </c>
      <c r="C237" s="19" t="s">
        <v>169</v>
      </c>
      <c r="D237" s="17"/>
      <c r="E237" s="49">
        <f>E238</f>
        <v>2137.6</v>
      </c>
      <c r="F237" s="9"/>
      <c r="G237" s="9">
        <f>'[1]БР _МА 2020'!F393</f>
        <v>1980.5</v>
      </c>
      <c r="H237" s="9">
        <f t="shared" si="8"/>
        <v>157.09999999999991</v>
      </c>
      <c r="I237" s="50">
        <f>'[2]БР _МА 2021_01.01.21'!F407</f>
        <v>2137.6</v>
      </c>
      <c r="J237" s="50">
        <f t="shared" si="10"/>
        <v>0</v>
      </c>
    </row>
    <row r="238" spans="1:10" ht="37.5" x14ac:dyDescent="0.3">
      <c r="A238" s="24" t="s">
        <v>26</v>
      </c>
      <c r="B238" s="21" t="s">
        <v>167</v>
      </c>
      <c r="C238" s="21" t="s">
        <v>169</v>
      </c>
      <c r="D238" s="22">
        <v>200</v>
      </c>
      <c r="E238" s="39">
        <f>E239</f>
        <v>2137.6</v>
      </c>
      <c r="F238" s="9"/>
      <c r="G238" s="9">
        <f>'[1]БР _МА 2020'!F394</f>
        <v>1980.5</v>
      </c>
      <c r="H238" s="9">
        <f t="shared" si="8"/>
        <v>157.09999999999991</v>
      </c>
    </row>
    <row r="239" spans="1:10" ht="37.5" x14ac:dyDescent="0.3">
      <c r="A239" s="24" t="s">
        <v>27</v>
      </c>
      <c r="B239" s="21" t="s">
        <v>167</v>
      </c>
      <c r="C239" s="21" t="s">
        <v>169</v>
      </c>
      <c r="D239" s="22">
        <v>240</v>
      </c>
      <c r="E239" s="39">
        <f>E240</f>
        <v>2137.6</v>
      </c>
      <c r="F239" s="9"/>
      <c r="G239" s="9">
        <f>'[1]БР _МА 2020'!F395</f>
        <v>1980.5</v>
      </c>
      <c r="H239" s="9">
        <f t="shared" si="8"/>
        <v>157.09999999999991</v>
      </c>
    </row>
    <row r="240" spans="1:10" ht="18.75" x14ac:dyDescent="0.3">
      <c r="A240" s="24" t="s">
        <v>28</v>
      </c>
      <c r="B240" s="21" t="s">
        <v>167</v>
      </c>
      <c r="C240" s="21" t="s">
        <v>169</v>
      </c>
      <c r="D240" s="22">
        <v>244</v>
      </c>
      <c r="E240" s="39">
        <v>2137.6</v>
      </c>
      <c r="F240" s="9"/>
      <c r="G240" s="9"/>
      <c r="H240" s="9"/>
    </row>
    <row r="241" spans="1:10" ht="18.75" x14ac:dyDescent="0.3">
      <c r="A241" s="112" t="s">
        <v>170</v>
      </c>
      <c r="B241" s="19" t="s">
        <v>171</v>
      </c>
      <c r="C241" s="19"/>
      <c r="D241" s="17"/>
      <c r="E241" s="49">
        <f>E242</f>
        <v>3101.3999999999996</v>
      </c>
      <c r="F241" s="9"/>
      <c r="G241" s="9">
        <f>'[1]БР _МА 2020'!F399</f>
        <v>2537.6999999999998</v>
      </c>
      <c r="H241" s="9">
        <f t="shared" si="8"/>
        <v>563.69999999999982</v>
      </c>
      <c r="I241" s="50">
        <f>'[2]БР _МА 2021_01.01.21'!F413</f>
        <v>3101.3999999999996</v>
      </c>
      <c r="J241" s="50">
        <f>E241-I241</f>
        <v>0</v>
      </c>
    </row>
    <row r="242" spans="1:10" ht="56.25" x14ac:dyDescent="0.3">
      <c r="A242" s="76" t="s">
        <v>172</v>
      </c>
      <c r="B242" s="19" t="s">
        <v>171</v>
      </c>
      <c r="C242" s="19" t="s">
        <v>173</v>
      </c>
      <c r="D242" s="17"/>
      <c r="E242" s="49">
        <f>E243</f>
        <v>3101.3999999999996</v>
      </c>
      <c r="F242" s="9"/>
      <c r="G242" s="9">
        <f>'[1]БР _МА 2020'!F400</f>
        <v>2537.6999999999998</v>
      </c>
      <c r="H242" s="9">
        <f t="shared" si="8"/>
        <v>563.69999999999982</v>
      </c>
      <c r="I242" s="50">
        <f>'[2]БР _МА 2021_01.01.21'!F414</f>
        <v>3101.3999999999996</v>
      </c>
      <c r="J242" s="50">
        <f>E242-I242</f>
        <v>0</v>
      </c>
    </row>
    <row r="243" spans="1:10" ht="37.5" x14ac:dyDescent="0.3">
      <c r="A243" s="24" t="s">
        <v>174</v>
      </c>
      <c r="B243" s="21" t="s">
        <v>171</v>
      </c>
      <c r="C243" s="21" t="s">
        <v>173</v>
      </c>
      <c r="D243" s="60"/>
      <c r="E243" s="39">
        <f>E244+E248+E251</f>
        <v>3101.3999999999996</v>
      </c>
      <c r="F243" s="9"/>
      <c r="G243" s="9">
        <f>'[1]БР _МА 2020'!F401</f>
        <v>2537.6999999999998</v>
      </c>
      <c r="H243" s="9">
        <f t="shared" si="8"/>
        <v>563.69999999999982</v>
      </c>
      <c r="I243" s="50">
        <f>'[2]БР _МА 2021_01.01.21'!F415</f>
        <v>3101.3999999999996</v>
      </c>
      <c r="J243" s="50">
        <f t="shared" ref="J243:J244" si="11">E243-I243</f>
        <v>0</v>
      </c>
    </row>
    <row r="244" spans="1:10" ht="75" x14ac:dyDescent="0.3">
      <c r="A244" s="24" t="s">
        <v>15</v>
      </c>
      <c r="B244" s="21" t="s">
        <v>171</v>
      </c>
      <c r="C244" s="21" t="s">
        <v>173</v>
      </c>
      <c r="D244" s="22">
        <v>100</v>
      </c>
      <c r="E244" s="39">
        <f>E245</f>
        <v>3050.4999999999995</v>
      </c>
      <c r="F244" s="9"/>
      <c r="G244" s="9">
        <f>'[1]БР _МА 2020'!F402</f>
        <v>2466</v>
      </c>
      <c r="H244" s="9">
        <f t="shared" si="8"/>
        <v>584.49999999999955</v>
      </c>
      <c r="I244" s="50">
        <f>'[2]БР _МА 2021_01.01.21'!F416</f>
        <v>3050.4999999999995</v>
      </c>
      <c r="J244" s="50">
        <f t="shared" si="11"/>
        <v>0</v>
      </c>
    </row>
    <row r="245" spans="1:10" ht="18.75" x14ac:dyDescent="0.3">
      <c r="A245" s="40" t="s">
        <v>80</v>
      </c>
      <c r="B245" s="21" t="s">
        <v>171</v>
      </c>
      <c r="C245" s="21" t="s">
        <v>173</v>
      </c>
      <c r="D245" s="22">
        <v>110</v>
      </c>
      <c r="E245" s="39">
        <f>E246+E247</f>
        <v>3050.4999999999995</v>
      </c>
      <c r="F245" s="9"/>
      <c r="G245" s="9">
        <f>'[1]БР _МА 2020'!F403</f>
        <v>2466</v>
      </c>
      <c r="H245" s="9">
        <f t="shared" si="8"/>
        <v>584.49999999999955</v>
      </c>
    </row>
    <row r="246" spans="1:10" ht="18.75" x14ac:dyDescent="0.3">
      <c r="A246" s="40" t="s">
        <v>81</v>
      </c>
      <c r="B246" s="21" t="s">
        <v>171</v>
      </c>
      <c r="C246" s="21" t="s">
        <v>173</v>
      </c>
      <c r="D246" s="22">
        <v>111</v>
      </c>
      <c r="E246" s="39">
        <f>2331.7+11.2</f>
        <v>2342.8999999999996</v>
      </c>
      <c r="F246" s="9"/>
      <c r="G246" s="9"/>
      <c r="H246" s="9"/>
    </row>
    <row r="247" spans="1:10" ht="56.25" x14ac:dyDescent="0.3">
      <c r="A247" s="80" t="s">
        <v>82</v>
      </c>
      <c r="B247" s="21" t="s">
        <v>171</v>
      </c>
      <c r="C247" s="21" t="s">
        <v>173</v>
      </c>
      <c r="D247" s="22">
        <v>119</v>
      </c>
      <c r="E247" s="39">
        <f>704.2+3.4</f>
        <v>707.6</v>
      </c>
      <c r="F247" s="9"/>
      <c r="G247" s="9"/>
      <c r="H247" s="9"/>
    </row>
    <row r="248" spans="1:10" ht="37.5" x14ac:dyDescent="0.3">
      <c r="A248" s="24" t="s">
        <v>26</v>
      </c>
      <c r="B248" s="21" t="s">
        <v>171</v>
      </c>
      <c r="C248" s="21" t="s">
        <v>173</v>
      </c>
      <c r="D248" s="22">
        <v>200</v>
      </c>
      <c r="E248" s="39">
        <f>E249</f>
        <v>48.9</v>
      </c>
      <c r="F248" s="9"/>
      <c r="G248" s="9">
        <f>'[1]БР _МА 2020'!F410</f>
        <v>70.699999999999989</v>
      </c>
      <c r="H248" s="9">
        <f t="shared" si="8"/>
        <v>-21.79999999999999</v>
      </c>
      <c r="I248" s="50">
        <f>'[2]БР _МА 2021_01.01.21'!F424</f>
        <v>48.9</v>
      </c>
    </row>
    <row r="249" spans="1:10" ht="37.5" x14ac:dyDescent="0.3">
      <c r="A249" s="24" t="s">
        <v>27</v>
      </c>
      <c r="B249" s="21" t="s">
        <v>171</v>
      </c>
      <c r="C249" s="21" t="s">
        <v>173</v>
      </c>
      <c r="D249" s="22">
        <v>240</v>
      </c>
      <c r="E249" s="39">
        <f>E250</f>
        <v>48.9</v>
      </c>
      <c r="F249" s="9"/>
      <c r="G249" s="9">
        <f>'[1]БР _МА 2020'!F411</f>
        <v>70.699999999999989</v>
      </c>
      <c r="H249" s="9">
        <f t="shared" si="8"/>
        <v>-21.79999999999999</v>
      </c>
    </row>
    <row r="250" spans="1:10" ht="18.75" x14ac:dyDescent="0.3">
      <c r="A250" s="24" t="s">
        <v>28</v>
      </c>
      <c r="B250" s="21" t="s">
        <v>171</v>
      </c>
      <c r="C250" s="21" t="s">
        <v>173</v>
      </c>
      <c r="D250" s="22">
        <v>244</v>
      </c>
      <c r="E250" s="39">
        <f>63.5-14.6</f>
        <v>48.9</v>
      </c>
      <c r="F250" s="9"/>
      <c r="G250" s="9"/>
      <c r="H250" s="9"/>
    </row>
    <row r="251" spans="1:10" ht="18.75" x14ac:dyDescent="0.3">
      <c r="A251" s="40" t="s">
        <v>30</v>
      </c>
      <c r="B251" s="21" t="s">
        <v>171</v>
      </c>
      <c r="C251" s="21" t="s">
        <v>173</v>
      </c>
      <c r="D251" s="22">
        <v>800</v>
      </c>
      <c r="E251" s="39">
        <f>E252</f>
        <v>2</v>
      </c>
      <c r="F251" s="9"/>
      <c r="G251" s="9">
        <f>'[1]БР _МА 2020'!F419</f>
        <v>1</v>
      </c>
      <c r="H251" s="9">
        <f t="shared" si="8"/>
        <v>1</v>
      </c>
    </row>
    <row r="252" spans="1:10" ht="18.75" x14ac:dyDescent="0.3">
      <c r="A252" s="40" t="s">
        <v>31</v>
      </c>
      <c r="B252" s="21" t="s">
        <v>171</v>
      </c>
      <c r="C252" s="21" t="s">
        <v>173</v>
      </c>
      <c r="D252" s="22">
        <v>850</v>
      </c>
      <c r="E252" s="39">
        <f>E253+E254+E255</f>
        <v>2</v>
      </c>
      <c r="F252" s="9"/>
      <c r="G252" s="9">
        <f>'[1]БР _МА 2020'!F420</f>
        <v>1</v>
      </c>
      <c r="H252" s="9">
        <f t="shared" si="8"/>
        <v>1</v>
      </c>
    </row>
    <row r="253" spans="1:10" ht="18.75" x14ac:dyDescent="0.3">
      <c r="A253" s="40" t="s">
        <v>32</v>
      </c>
      <c r="B253" s="21" t="s">
        <v>171</v>
      </c>
      <c r="C253" s="21" t="s">
        <v>173</v>
      </c>
      <c r="D253" s="22">
        <v>851</v>
      </c>
      <c r="E253" s="39">
        <v>0</v>
      </c>
      <c r="F253" s="9"/>
      <c r="G253" s="9"/>
      <c r="H253" s="9"/>
    </row>
    <row r="254" spans="1:10" ht="18.75" x14ac:dyDescent="0.3">
      <c r="A254" s="40" t="s">
        <v>33</v>
      </c>
      <c r="B254" s="21" t="s">
        <v>171</v>
      </c>
      <c r="C254" s="21" t="s">
        <v>173</v>
      </c>
      <c r="D254" s="22">
        <v>852</v>
      </c>
      <c r="E254" s="39">
        <v>0</v>
      </c>
      <c r="F254" s="9"/>
      <c r="G254" s="9"/>
      <c r="H254" s="9"/>
    </row>
    <row r="255" spans="1:10" ht="18.75" x14ac:dyDescent="0.3">
      <c r="A255" s="40" t="s">
        <v>34</v>
      </c>
      <c r="B255" s="21" t="s">
        <v>171</v>
      </c>
      <c r="C255" s="21" t="s">
        <v>173</v>
      </c>
      <c r="D255" s="22">
        <v>853</v>
      </c>
      <c r="E255" s="39">
        <v>2</v>
      </c>
      <c r="F255" s="9"/>
      <c r="G255" s="9"/>
      <c r="H255" s="9"/>
    </row>
    <row r="256" spans="1:10" ht="101.25" x14ac:dyDescent="0.3">
      <c r="A256" s="114" t="s">
        <v>175</v>
      </c>
      <c r="B256" s="21"/>
      <c r="C256" s="21"/>
      <c r="D256" s="22"/>
      <c r="E256" s="49">
        <f>E257</f>
        <v>6000</v>
      </c>
      <c r="F256" s="9"/>
      <c r="G256" s="9"/>
      <c r="H256" s="9"/>
    </row>
    <row r="257" spans="1:10" ht="18.75" x14ac:dyDescent="0.3">
      <c r="A257" s="43" t="s">
        <v>176</v>
      </c>
      <c r="B257" s="19" t="s">
        <v>177</v>
      </c>
      <c r="C257" s="19"/>
      <c r="D257" s="51"/>
      <c r="E257" s="8">
        <f>E258</f>
        <v>6000</v>
      </c>
      <c r="F257" s="9"/>
      <c r="G257" s="9"/>
      <c r="H257" s="9"/>
    </row>
    <row r="258" spans="1:10" ht="37.5" x14ac:dyDescent="0.3">
      <c r="A258" s="38" t="s">
        <v>178</v>
      </c>
      <c r="B258" s="19" t="s">
        <v>177</v>
      </c>
      <c r="C258" s="19"/>
      <c r="D258" s="51"/>
      <c r="E258" s="8">
        <f>E259</f>
        <v>6000</v>
      </c>
      <c r="F258" s="9"/>
      <c r="G258" s="9"/>
      <c r="H258" s="9"/>
    </row>
    <row r="259" spans="1:10" ht="37.5" x14ac:dyDescent="0.3">
      <c r="A259" s="24" t="s">
        <v>26</v>
      </c>
      <c r="B259" s="21" t="s">
        <v>177</v>
      </c>
      <c r="C259" s="21" t="s">
        <v>179</v>
      </c>
      <c r="D259" s="22">
        <v>200</v>
      </c>
      <c r="E259" s="23">
        <f>E260</f>
        <v>6000</v>
      </c>
      <c r="F259" s="9"/>
      <c r="G259" s="9"/>
      <c r="H259" s="9"/>
    </row>
    <row r="260" spans="1:10" ht="37.5" x14ac:dyDescent="0.3">
      <c r="A260" s="24" t="s">
        <v>27</v>
      </c>
      <c r="B260" s="21" t="s">
        <v>177</v>
      </c>
      <c r="C260" s="21" t="s">
        <v>179</v>
      </c>
      <c r="D260" s="22">
        <v>240</v>
      </c>
      <c r="E260" s="23">
        <v>6000</v>
      </c>
      <c r="F260" s="9"/>
      <c r="G260" s="9"/>
      <c r="H260" s="9"/>
    </row>
    <row r="261" spans="1:10" ht="18.75" x14ac:dyDescent="0.3">
      <c r="A261" s="115" t="s">
        <v>180</v>
      </c>
      <c r="B261" s="116"/>
      <c r="C261" s="116"/>
      <c r="D261" s="117"/>
      <c r="E261" s="118">
        <f>E10+E42+E256</f>
        <v>97853.700000000012</v>
      </c>
      <c r="F261" s="9">
        <f>96065-E261</f>
        <v>-1788.7000000000116</v>
      </c>
      <c r="G261" s="9">
        <f>'[1]БР _МА 2020'!F427+'[1]БР_МС 2020'!F71</f>
        <v>93605</v>
      </c>
      <c r="H261" s="9">
        <f t="shared" si="8"/>
        <v>4248.7000000000116</v>
      </c>
      <c r="I261" s="9">
        <f>E10+E42</f>
        <v>91853.700000000012</v>
      </c>
      <c r="J261" s="9">
        <f>E261-I261</f>
        <v>6000</v>
      </c>
    </row>
    <row r="262" spans="1:10" hidden="1" x14ac:dyDescent="0.2">
      <c r="A262" s="119"/>
      <c r="B262" s="120"/>
      <c r="C262" s="120"/>
      <c r="D262" s="121"/>
      <c r="E262" s="122"/>
    </row>
    <row r="263" spans="1:10" ht="20.25" hidden="1" x14ac:dyDescent="0.3">
      <c r="A263" s="123" t="s">
        <v>181</v>
      </c>
      <c r="B263" s="124"/>
      <c r="C263" s="125"/>
      <c r="D263" s="126"/>
      <c r="E263" s="127">
        <v>93505</v>
      </c>
      <c r="G263" s="9">
        <f>E261-E263</f>
        <v>4348.7000000000116</v>
      </c>
    </row>
    <row r="264" spans="1:10" ht="20.25" hidden="1" x14ac:dyDescent="0.3">
      <c r="A264" s="123" t="s">
        <v>182</v>
      </c>
      <c r="B264" s="128"/>
      <c r="C264" s="128"/>
      <c r="D264" s="129"/>
      <c r="E264" s="130">
        <f>E263-E261</f>
        <v>-4348.7000000000116</v>
      </c>
    </row>
    <row r="265" spans="1:10" hidden="1" x14ac:dyDescent="0.2">
      <c r="A265" s="129"/>
      <c r="B265" s="128"/>
      <c r="C265" s="128"/>
      <c r="D265" s="129" t="s">
        <v>183</v>
      </c>
      <c r="E265" s="131">
        <v>93518.8</v>
      </c>
      <c r="I265" s="50">
        <f>'[2]БР _МА 2021_01.01.21'!F444+'[2]БР_МС 2021_01.01.21'!F79</f>
        <v>91853.700000000012</v>
      </c>
      <c r="J265" s="50">
        <f>E261-I265</f>
        <v>6000</v>
      </c>
    </row>
    <row r="266" spans="1:10" hidden="1" x14ac:dyDescent="0.2">
      <c r="A266" s="129"/>
      <c r="B266" s="128"/>
      <c r="C266" s="128"/>
      <c r="D266" s="129"/>
      <c r="E266" s="50">
        <f>E261-E265</f>
        <v>4334.9000000000087</v>
      </c>
    </row>
    <row r="267" spans="1:10" x14ac:dyDescent="0.2">
      <c r="A267" s="132"/>
      <c r="B267" s="128"/>
      <c r="C267" s="128"/>
      <c r="D267" s="129"/>
    </row>
    <row r="268" spans="1:10" x14ac:dyDescent="0.2">
      <c r="A268" s="132"/>
      <c r="B268" s="128"/>
      <c r="C268" s="128"/>
      <c r="D268" s="129"/>
    </row>
    <row r="269" spans="1:10" x14ac:dyDescent="0.2">
      <c r="A269" s="129"/>
      <c r="B269" s="128"/>
      <c r="C269" s="128"/>
      <c r="D269" s="129"/>
    </row>
    <row r="270" spans="1:10" x14ac:dyDescent="0.2">
      <c r="A270" s="129"/>
      <c r="B270" s="128"/>
      <c r="C270" s="128"/>
      <c r="D270" s="129"/>
    </row>
    <row r="271" spans="1:10" x14ac:dyDescent="0.2">
      <c r="A271" s="126"/>
      <c r="B271" s="133"/>
      <c r="C271" s="134"/>
      <c r="D271" s="126"/>
    </row>
    <row r="272" spans="1:10" x14ac:dyDescent="0.2">
      <c r="A272" s="129"/>
      <c r="B272" s="135"/>
      <c r="C272" s="128"/>
      <c r="D272" s="129"/>
    </row>
    <row r="273" spans="1:4" x14ac:dyDescent="0.2">
      <c r="A273" s="126"/>
      <c r="B273" s="134"/>
      <c r="C273" s="134"/>
      <c r="D273" s="126"/>
    </row>
    <row r="274" spans="1:4" x14ac:dyDescent="0.2">
      <c r="A274" s="129"/>
      <c r="B274" s="128"/>
      <c r="C274" s="128"/>
      <c r="D274" s="129"/>
    </row>
    <row r="275" spans="1:4" x14ac:dyDescent="0.2">
      <c r="A275" s="129"/>
      <c r="B275" s="128"/>
      <c r="C275" s="128"/>
      <c r="D275" s="129"/>
    </row>
    <row r="276" spans="1:4" x14ac:dyDescent="0.2">
      <c r="A276" s="129"/>
      <c r="B276" s="128"/>
      <c r="C276" s="128"/>
      <c r="D276" s="129"/>
    </row>
    <row r="277" spans="1:4" x14ac:dyDescent="0.2">
      <c r="A277" s="129"/>
      <c r="B277" s="128"/>
      <c r="C277" s="128"/>
      <c r="D277" s="129"/>
    </row>
    <row r="278" spans="1:4" x14ac:dyDescent="0.2">
      <c r="A278" s="129"/>
      <c r="B278" s="128"/>
      <c r="C278" s="128"/>
      <c r="D278" s="129"/>
    </row>
    <row r="279" spans="1:4" x14ac:dyDescent="0.2">
      <c r="A279" s="129"/>
      <c r="B279" s="128"/>
      <c r="C279" s="128"/>
      <c r="D279" s="129"/>
    </row>
    <row r="280" spans="1:4" x14ac:dyDescent="0.2">
      <c r="A280" s="129"/>
      <c r="B280" s="128"/>
      <c r="C280" s="128"/>
      <c r="D280" s="129"/>
    </row>
    <row r="281" spans="1:4" x14ac:dyDescent="0.2">
      <c r="A281" s="129"/>
      <c r="B281" s="128"/>
      <c r="C281" s="128"/>
      <c r="D281" s="129"/>
    </row>
    <row r="282" spans="1:4" x14ac:dyDescent="0.2">
      <c r="A282" s="129"/>
      <c r="B282" s="128"/>
      <c r="C282" s="128"/>
      <c r="D282" s="129"/>
    </row>
    <row r="283" spans="1:4" x14ac:dyDescent="0.2">
      <c r="A283" s="129"/>
      <c r="B283" s="128"/>
      <c r="C283" s="128"/>
      <c r="D283" s="129"/>
    </row>
    <row r="284" spans="1:4" x14ac:dyDescent="0.2">
      <c r="A284" s="129"/>
      <c r="B284" s="128"/>
      <c r="C284" s="128"/>
      <c r="D284" s="129"/>
    </row>
    <row r="285" spans="1:4" x14ac:dyDescent="0.2">
      <c r="A285" s="129"/>
      <c r="B285" s="128"/>
      <c r="C285" s="128"/>
      <c r="D285" s="129"/>
    </row>
    <row r="286" spans="1:4" x14ac:dyDescent="0.2">
      <c r="A286" s="126"/>
      <c r="B286" s="133"/>
      <c r="C286" s="134"/>
      <c r="D286" s="126"/>
    </row>
    <row r="287" spans="1:4" x14ac:dyDescent="0.2">
      <c r="A287" s="129"/>
      <c r="B287" s="135"/>
      <c r="C287" s="128"/>
      <c r="D287" s="129"/>
    </row>
    <row r="288" spans="1:4" x14ac:dyDescent="0.2">
      <c r="A288" s="129"/>
      <c r="B288" s="135"/>
      <c r="C288" s="128"/>
      <c r="D288" s="129"/>
    </row>
    <row r="289" spans="1:4" x14ac:dyDescent="0.2">
      <c r="A289" s="129"/>
      <c r="B289" s="135"/>
      <c r="C289" s="128"/>
      <c r="D289" s="129"/>
    </row>
    <row r="290" spans="1:4" x14ac:dyDescent="0.2">
      <c r="A290" s="129"/>
      <c r="B290" s="135"/>
      <c r="C290" s="128"/>
      <c r="D290" s="129"/>
    </row>
    <row r="291" spans="1:4" x14ac:dyDescent="0.2">
      <c r="A291" s="126"/>
      <c r="B291" s="133"/>
      <c r="C291" s="126"/>
      <c r="D291" s="126"/>
    </row>
    <row r="292" spans="1:4" x14ac:dyDescent="0.2">
      <c r="A292" s="126"/>
      <c r="B292" s="133"/>
      <c r="C292" s="126"/>
      <c r="D292" s="126"/>
    </row>
    <row r="293" spans="1:4" x14ac:dyDescent="0.2">
      <c r="A293" s="129"/>
      <c r="B293" s="135"/>
      <c r="C293" s="129"/>
      <c r="D293" s="129"/>
    </row>
    <row r="294" spans="1:4" x14ac:dyDescent="0.2">
      <c r="A294" s="129"/>
      <c r="B294" s="135"/>
      <c r="C294" s="128"/>
      <c r="D294" s="129"/>
    </row>
    <row r="295" spans="1:4" x14ac:dyDescent="0.2">
      <c r="A295" s="129"/>
      <c r="B295" s="135"/>
      <c r="C295" s="128"/>
      <c r="D295" s="129"/>
    </row>
    <row r="296" spans="1:4" x14ac:dyDescent="0.2">
      <c r="A296" s="129"/>
      <c r="B296" s="135"/>
      <c r="C296" s="128"/>
      <c r="D296" s="129"/>
    </row>
    <row r="297" spans="1:4" x14ac:dyDescent="0.2">
      <c r="A297" s="129"/>
      <c r="B297" s="135"/>
      <c r="C297" s="128"/>
      <c r="D297" s="129"/>
    </row>
    <row r="298" spans="1:4" x14ac:dyDescent="0.2">
      <c r="A298" s="126"/>
      <c r="B298" s="133"/>
      <c r="C298" s="134"/>
      <c r="D298" s="126"/>
    </row>
    <row r="299" spans="1:4" x14ac:dyDescent="0.2">
      <c r="A299" s="129"/>
      <c r="B299" s="135"/>
      <c r="C299" s="128"/>
      <c r="D299" s="129"/>
    </row>
    <row r="300" spans="1:4" x14ac:dyDescent="0.2">
      <c r="A300" s="129"/>
      <c r="B300" s="135"/>
      <c r="C300" s="128"/>
      <c r="D300" s="129"/>
    </row>
    <row r="301" spans="1:4" x14ac:dyDescent="0.2">
      <c r="A301" s="129"/>
      <c r="B301" s="135"/>
      <c r="C301" s="128"/>
      <c r="D301" s="129"/>
    </row>
    <row r="302" spans="1:4" x14ac:dyDescent="0.2">
      <c r="A302" s="129"/>
      <c r="B302" s="135"/>
      <c r="C302" s="128"/>
      <c r="D302" s="129"/>
    </row>
    <row r="303" spans="1:4" x14ac:dyDescent="0.2">
      <c r="A303" s="129"/>
      <c r="B303" s="135"/>
      <c r="C303" s="128"/>
      <c r="D303" s="129"/>
    </row>
    <row r="304" spans="1:4" x14ac:dyDescent="0.2">
      <c r="A304" s="129"/>
      <c r="B304" s="135"/>
      <c r="C304" s="128"/>
      <c r="D304" s="129"/>
    </row>
    <row r="305" spans="1:4" x14ac:dyDescent="0.2">
      <c r="A305" s="129"/>
      <c r="B305" s="135"/>
      <c r="C305" s="128"/>
      <c r="D305" s="129"/>
    </row>
    <row r="306" spans="1:4" x14ac:dyDescent="0.2">
      <c r="A306" s="129"/>
      <c r="B306" s="135"/>
      <c r="C306" s="128"/>
      <c r="D306" s="129"/>
    </row>
    <row r="307" spans="1:4" x14ac:dyDescent="0.2">
      <c r="A307" s="126"/>
      <c r="B307" s="135"/>
      <c r="C307" s="128"/>
      <c r="D307" s="136"/>
    </row>
  </sheetData>
  <autoFilter ref="A9:N261" xr:uid="{A43DBFB1-5798-4A3D-A4FE-B1EC18B3BEA4}"/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10" manualBreakCount="10">
    <brk id="26" max="4" man="1"/>
    <brk id="55" max="4" man="1"/>
    <brk id="87" max="4" man="1"/>
    <brk id="115" max="4" man="1"/>
    <brk id="136" max="4" man="1"/>
    <brk id="162" max="4" man="1"/>
    <brk id="188" max="4" man="1"/>
    <brk id="214" max="4" man="1"/>
    <brk id="247" max="4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2021_01.01.21</vt:lpstr>
      <vt:lpstr>'СВОД.БР 2021_01.01.21'!Область_печати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2020-12-14T05:54:16Z</cp:lastPrinted>
  <dcterms:created xsi:type="dcterms:W3CDTF">2020-12-11T12:34:38Z</dcterms:created>
  <dcterms:modified xsi:type="dcterms:W3CDTF">2020-12-14T05:56:43Z</dcterms:modified>
</cp:coreProperties>
</file>