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1 год\"/>
    </mc:Choice>
  </mc:AlternateContent>
  <xr:revisionPtr revIDLastSave="0" documentId="13_ncr:1_{B04DDC44-7F75-47FF-8404-15C92167E89E}" xr6:coauthVersionLast="47" xr6:coauthVersionMax="47" xr10:uidLastSave="{00000000-0000-0000-0000-000000000000}"/>
  <bookViews>
    <workbookView xWindow="-120" yWindow="-120" windowWidth="29040" windowHeight="15840" xr2:uid="{00000000-000D-0000-FFFF-FFFF00000000}"/>
  </bookViews>
  <sheets>
    <sheet name="Изменения в августе" sheetId="11" r:id="rId1"/>
  </sheets>
  <definedNames>
    <definedName name="_xlnm.Print_Area" localSheetId="0">'Изменения в августе'!$A$1:$G$44</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1" l="1"/>
  <c r="F30" i="11"/>
  <c r="F28" i="11"/>
  <c r="F27" i="11"/>
  <c r="C39" i="11" l="1"/>
  <c r="E38" i="11"/>
  <c r="E36" i="11" s="1"/>
  <c r="E32" i="11" s="1"/>
  <c r="C38" i="11"/>
  <c r="C36" i="11" s="1"/>
  <c r="C37" i="11"/>
  <c r="G36" i="11"/>
  <c r="F36" i="11"/>
  <c r="D36" i="11"/>
  <c r="C35" i="11"/>
  <c r="C34" i="11"/>
  <c r="C33" i="11" s="1"/>
  <c r="G33" i="11"/>
  <c r="G32" i="11" s="1"/>
  <c r="F33" i="11"/>
  <c r="F32" i="11" s="1"/>
  <c r="E33" i="11"/>
  <c r="D33" i="11"/>
  <c r="D32" i="11" s="1"/>
  <c r="C31" i="11"/>
  <c r="C30" i="11"/>
  <c r="C29" i="11"/>
  <c r="C28" i="11"/>
  <c r="C26" i="11" s="1"/>
  <c r="G26" i="11"/>
  <c r="G24" i="11" s="1"/>
  <c r="F26" i="11"/>
  <c r="F21" i="11" s="1"/>
  <c r="E26" i="11"/>
  <c r="D26" i="11"/>
  <c r="C25" i="11"/>
  <c r="F23" i="11"/>
  <c r="E23" i="11"/>
  <c r="D23" i="11"/>
  <c r="D21" i="11" s="1"/>
  <c r="C22" i="11"/>
  <c r="C20" i="11"/>
  <c r="C19" i="11"/>
  <c r="C18" i="11"/>
  <c r="C17" i="11"/>
  <c r="C16" i="11"/>
  <c r="C15" i="11"/>
  <c r="C14" i="11"/>
  <c r="G13" i="11"/>
  <c r="F13" i="11"/>
  <c r="E13" i="11"/>
  <c r="D13" i="11"/>
  <c r="F12" i="11"/>
  <c r="E12" i="11"/>
  <c r="C12" i="11" s="1"/>
  <c r="F11" i="11"/>
  <c r="C10" i="11"/>
  <c r="G9" i="11"/>
  <c r="D9" i="11"/>
  <c r="C8" i="11"/>
  <c r="G23" i="11" l="1"/>
  <c r="G21" i="11" s="1"/>
  <c r="G40" i="11" s="1"/>
  <c r="C24" i="11"/>
  <c r="C23" i="11" s="1"/>
  <c r="C13" i="11"/>
  <c r="F9" i="11"/>
  <c r="F40" i="11" s="1"/>
  <c r="E21" i="11"/>
  <c r="C32" i="11"/>
  <c r="D40" i="11"/>
  <c r="C11" i="11"/>
  <c r="E9" i="11"/>
  <c r="E40" i="11" s="1"/>
  <c r="C21" i="11" l="1"/>
  <c r="C9" i="11"/>
  <c r="C40" i="11"/>
</calcChain>
</file>

<file path=xl/sharedStrings.xml><?xml version="1.0" encoding="utf-8"?>
<sst xmlns="http://schemas.openxmlformats.org/spreadsheetml/2006/main" count="72" uniqueCount="71">
  <si>
    <t>№ п/п</t>
  </si>
  <si>
    <t xml:space="preserve">Наименование товара, работ, услуг 
 </t>
  </si>
  <si>
    <t>а) обеспечение ремонта покрытий, расположенных на внутриквартальных территориях</t>
  </si>
  <si>
    <t>2.2</t>
  </si>
  <si>
    <t>3.1</t>
  </si>
  <si>
    <t>3.2</t>
  </si>
  <si>
    <t>3.3</t>
  </si>
  <si>
    <t>3.4</t>
  </si>
  <si>
    <t>г) Размещение, содержание, включая ремонт, элементов озеленения</t>
  </si>
  <si>
    <t>3.5</t>
  </si>
  <si>
    <t>3.6</t>
  </si>
  <si>
    <t>4.1</t>
  </si>
  <si>
    <t>4.2</t>
  </si>
  <si>
    <t>4.3</t>
  </si>
  <si>
    <t>в) завоз песка в песочницы</t>
  </si>
  <si>
    <t>4.4</t>
  </si>
  <si>
    <t>г) демонтаж детского игрового оборудования, восстановление набивного покрытия детской игровой площадки</t>
  </si>
  <si>
    <t>4.5</t>
  </si>
  <si>
    <t>д) установка детского игрового оборудования</t>
  </si>
  <si>
    <t>5.1</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</si>
  <si>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</si>
  <si>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5.1.1</t>
  </si>
  <si>
    <t xml:space="preserve"> посадка деревьев</t>
  </si>
  <si>
    <t>5.1.2</t>
  </si>
  <si>
    <t>5.2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</si>
  <si>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</si>
  <si>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5.2.1</t>
  </si>
  <si>
    <r>
      <t xml:space="preserve"> 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</si>
  <si>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</si>
  <si>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5.3</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</si>
  <si>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</si>
  <si>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</si>
  <si>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</si>
  <si>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</si>
  <si>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Лимит финансирования на 2021 год 
(в рублях)</t>
  </si>
  <si>
    <t>Лимит финансирования на первый квартал 2021 года (в рублях)</t>
  </si>
  <si>
    <t>Лимит финансирования на второй квартал 2021 года (в рублях)</t>
  </si>
  <si>
    <t>Лимит финансирования на третий квартал 2021 года (в рублях)</t>
  </si>
  <si>
    <t>Лимит финансирования на четвёртый квартал 2021  года (в рублях)</t>
  </si>
  <si>
    <t>4.3.2</t>
  </si>
  <si>
    <t>4.3.1</t>
  </si>
  <si>
    <t>завоз песка в песочницы (закупка песка)</t>
  </si>
  <si>
    <t>завоз песка в песочницы (развозка песка)</t>
  </si>
  <si>
    <t xml:space="preserve"> а) текущий ремонт детского игрового оборудования (работы по ремонту) </t>
  </si>
  <si>
    <t>2.1.2</t>
  </si>
  <si>
    <t>б) обеспечение ремонта покрытий, расположенных на внутриквартальных территориях (закупка материалов для ремонта)</t>
  </si>
  <si>
    <t xml:space="preserve"> в)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</si>
  <si>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Итого лимит финансирования на 2021 год</t>
  </si>
  <si>
    <t>а) Ремонт ограждений декоративных, ограждений газонных</t>
  </si>
  <si>
    <t>б) Размещение полусфер</t>
  </si>
  <si>
    <t>д) Размещение информационных щитов</t>
  </si>
  <si>
    <t>е) Ремонт планировочного устройства (за исключением велосипедных дорожек)</t>
  </si>
  <si>
    <t>4.2.1</t>
  </si>
  <si>
    <r>
      <t xml:space="preserve">Обеспечение проектирования благоустройства при размещении элементов благоустройства                           </t>
    </r>
    <r>
      <rPr>
        <b/>
        <u/>
        <sz val="10"/>
        <color rgb="FF000000"/>
        <rFont val="Times New Roman"/>
        <family val="1"/>
        <charset val="204"/>
      </rPr>
      <t xml:space="preserve"> КБК  05036000604135244</t>
    </r>
  </si>
  <si>
    <r>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r>
    <r>
      <rPr>
        <b/>
        <u/>
        <sz val="10"/>
        <color rgb="FF000000"/>
        <rFont val="Times New Roman"/>
        <family val="1"/>
        <charset val="204"/>
      </rPr>
      <t xml:space="preserve">  КБК  05036000101131244</t>
    </r>
  </si>
  <si>
    <t xml:space="preserve">а) Размещение (установка) ограждений декоративных, ограждений газонных </t>
  </si>
  <si>
    <r>
      <t xml:space="preserve">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 </t>
    </r>
    <r>
      <rPr>
        <b/>
        <u/>
        <sz val="10"/>
        <color rgb="FF000000"/>
        <rFont val="Times New Roman"/>
        <family val="1"/>
        <charset val="204"/>
      </rPr>
      <t>КБК 05036000103133244</t>
    </r>
    <r>
      <rPr>
        <b/>
        <sz val="10"/>
        <color indexed="8"/>
        <rFont val="Times New Roman"/>
        <family val="1"/>
        <charset val="204"/>
      </rPr>
      <t xml:space="preserve">: </t>
    </r>
  </si>
  <si>
    <r>
      <t xml:space="preserve">Размещение, содержание спортивных, детских площадок, включая ремонт расположенных на них элементов благоустройства, на внутриквартальных территориях </t>
    </r>
    <r>
      <rPr>
        <b/>
        <u/>
        <sz val="10"/>
        <color rgb="FF000000"/>
        <rFont val="Times New Roman"/>
        <family val="1"/>
        <charset val="204"/>
      </rPr>
      <t>КБК 05036000401161244</t>
    </r>
    <r>
      <rPr>
        <b/>
        <sz val="10"/>
        <color indexed="8"/>
        <rFont val="Times New Roman"/>
        <family val="1"/>
        <charset val="204"/>
      </rPr>
      <t>:</t>
    </r>
  </si>
  <si>
    <t>ремонт детского игрового оборудования (материальные запасы)</t>
  </si>
  <si>
    <t>б) ремонт детского игрового оборудования  в том числе:</t>
  </si>
  <si>
    <r>
      <t>в)</t>
    </r>
    <r>
      <rPr>
        <i/>
        <sz val="12"/>
        <color indexed="8"/>
        <rFont val="Times New Roman"/>
        <family val="1"/>
        <charset val="204"/>
      </rPr>
      <t xml:space="preserve"> </t>
    </r>
    <r>
      <rPr>
        <i/>
        <sz val="10"/>
        <color indexed="8"/>
        <rFont val="Times New Roman"/>
        <family val="1"/>
        <charset val="204"/>
      </rPr>
      <t>Размещение уличной мебели, урн</t>
    </r>
  </si>
  <si>
    <t>2.1</t>
  </si>
  <si>
    <t>4.2.2</t>
  </si>
  <si>
    <t>5.2.2</t>
  </si>
  <si>
    <t>Перечень мероприятий по благоустройству территории МО МО Автово в 2021 году</t>
  </si>
  <si>
    <t>Лимит финансирования на 2021 год – 29 181 000,00 рублей</t>
  </si>
  <si>
    <r>
      <t xml:space="preserve">Осуществление работ в сфере озеленения на территории муниципального образования </t>
    </r>
    <r>
      <rPr>
        <b/>
        <u/>
        <sz val="10"/>
        <color rgb="FF000000"/>
        <rFont val="Times New Roman"/>
        <family val="1"/>
        <charset val="204"/>
      </rPr>
      <t>КБК 05036000301151244</t>
    </r>
  </si>
  <si>
    <t xml:space="preserve"> посадка  кустов</t>
  </si>
  <si>
    <t>ремонт детского игрового оборудования (основные средства)</t>
  </si>
  <si>
    <t>г) размещение  и ремонт покрытий покрытий</t>
  </si>
  <si>
    <t>Приложение к постановлению местной администрации
МО МО Автово от 13 августа 2021 года № 27-п
Глава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</si>
</sst>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b/>
      <u/>
      <sz val="10"/>
      <color rgb="FF000000"/>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i/>
      <sz val="12"/>
      <color indexed="8"/>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shrinkToFit="1"/>
    </xf>
    <xf numFmtId="49" fontId="1"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shrinkToFit="1"/>
    </xf>
    <xf numFmtId="49" fontId="9"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4"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49" fontId="7" fillId="0" borderId="1" xfId="0" applyNumberFormat="1" applyFont="1" applyBorder="1" applyAlignment="1">
      <alignment horizontal="center" vertical="center"/>
    </xf>
    <xf numFmtId="0" fontId="6" fillId="0" borderId="1" xfId="0" quotePrefix="1" applyFont="1" applyBorder="1" applyAlignment="1">
      <alignment horizontal="justify" vertical="center" wrapText="1"/>
    </xf>
    <xf numFmtId="0" fontId="0" fillId="0" borderId="1" xfId="0" applyBorder="1"/>
    <xf numFmtId="0" fontId="5" fillId="0" borderId="1" xfId="0" applyFont="1" applyBorder="1" applyAlignment="1">
      <alignment horizontal="center" vertical="center" wrapText="1" shrinkToFit="1"/>
    </xf>
    <xf numFmtId="0" fontId="5" fillId="0" borderId="0" xfId="0" applyFont="1" applyAlignment="1">
      <alignment horizontal="center" vertical="center" wrapText="1" shrinkToFit="1"/>
    </xf>
    <xf numFmtId="4" fontId="2" fillId="0" borderId="0" xfId="0" applyNumberFormat="1" applyFont="1" applyAlignment="1">
      <alignment horizontal="center" wrapText="1"/>
    </xf>
    <xf numFmtId="0" fontId="5" fillId="0" borderId="1" xfId="0" applyFont="1" applyBorder="1" applyAlignment="1">
      <alignment horizontal="justify" vertical="center" wrapText="1" shrinkToFit="1"/>
    </xf>
    <xf numFmtId="0" fontId="6" fillId="0" borderId="1" xfId="0" applyFont="1" applyBorder="1" applyAlignment="1">
      <alignment horizontal="justify" vertical="center" wrapText="1" shrinkToFi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0" fontId="15" fillId="0" borderId="1" xfId="0" applyFont="1" applyBorder="1" applyAlignment="1">
      <alignment horizontal="justify" vertical="center" wrapText="1" shrinkToFit="1"/>
    </xf>
    <xf numFmtId="4" fontId="12"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49" fontId="3" fillId="0" borderId="1" xfId="0" applyNumberFormat="1" applyFont="1" applyBorder="1" applyAlignment="1">
      <alignment horizontal="center" vertical="center"/>
    </xf>
    <xf numFmtId="0" fontId="15" fillId="0" borderId="1" xfId="0" applyFont="1" applyBorder="1" applyAlignment="1">
      <alignment horizontal="justify" vertical="center" wrapText="1"/>
    </xf>
    <xf numFmtId="49" fontId="19" fillId="0" borderId="1" xfId="0" applyNumberFormat="1" applyFont="1" applyBorder="1" applyAlignment="1">
      <alignment horizontal="center" vertical="center"/>
    </xf>
    <xf numFmtId="49" fontId="7" fillId="2" borderId="1" xfId="0" applyNumberFormat="1" applyFont="1" applyFill="1" applyBorder="1" applyAlignment="1">
      <alignment horizontal="center" vertical="center"/>
    </xf>
    <xf numFmtId="0" fontId="15" fillId="2" borderId="1" xfId="0" quotePrefix="1" applyFont="1" applyFill="1" applyBorder="1" applyAlignment="1">
      <alignment horizontal="justify" vertical="center" wrapText="1"/>
    </xf>
    <xf numFmtId="0" fontId="15" fillId="0" borderId="1" xfId="0" quotePrefix="1" applyFont="1" applyBorder="1" applyAlignment="1">
      <alignment horizontal="justify"/>
    </xf>
    <xf numFmtId="0" fontId="5" fillId="0" borderId="1"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6" fillId="0" borderId="1" xfId="0" quotePrefix="1" applyFont="1" applyBorder="1" applyAlignment="1">
      <alignment horizontal="left" vertical="center" wrapText="1"/>
    </xf>
    <xf numFmtId="0" fontId="20" fillId="0" borderId="0" xfId="0" applyFont="1" applyAlignment="1">
      <alignment horizontal="left" wrapText="1" shrinkToFit="1"/>
    </xf>
    <xf numFmtId="4" fontId="2" fillId="0" borderId="1" xfId="0" applyNumberFormat="1" applyFont="1" applyBorder="1" applyAlignment="1">
      <alignment horizontal="center" vertical="center" wrapText="1"/>
    </xf>
    <xf numFmtId="0" fontId="15" fillId="0" borderId="1"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1" xfId="0" applyFont="1" applyBorder="1" applyAlignment="1">
      <alignment horizontal="left" wrapText="1" shrinkToFi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0" fontId="13" fillId="2" borderId="0" xfId="0" applyFont="1" applyFill="1" applyAlignment="1">
      <alignment horizontal="right" wrapText="1" shrinkToFit="1"/>
    </xf>
    <xf numFmtId="0" fontId="21" fillId="0" borderId="0" xfId="0" applyFont="1" applyAlignment="1">
      <alignment horizontal="center" vertical="center"/>
    </xf>
    <xf numFmtId="0" fontId="2" fillId="0" borderId="0" xfId="0" applyFont="1" applyAlignment="1">
      <alignment horizontal="center" vertical="center" wrapText="1" shrinkToFit="1"/>
    </xf>
    <xf numFmtId="0" fontId="3" fillId="0" borderId="0" xfId="0" applyFont="1" applyAlignment="1">
      <alignment horizontal="center" vertical="center" wrapText="1" shrinkToFit="1"/>
    </xf>
    <xf numFmtId="0" fontId="0" fillId="0" borderId="0" xfId="0" applyAlignment="1">
      <alignment horizontal="center" wrapText="1"/>
    </xf>
    <xf numFmtId="0" fontId="1" fillId="0" borderId="0" xfId="0" applyFont="1" applyAlignment="1">
      <alignment horizont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8943-3B14-4960-9E29-6F9CA51CCC76}">
  <dimension ref="A1:G44"/>
  <sheetViews>
    <sheetView tabSelected="1" view="pageBreakPreview" zoomScaleNormal="100" zoomScaleSheetLayoutView="100" workbookViewId="0">
      <selection activeCell="A3" sqref="A3:G3"/>
    </sheetView>
  </sheetViews>
  <sheetFormatPr defaultRowHeight="15" x14ac:dyDescent="0.25"/>
  <cols>
    <col min="1" max="1" width="6.140625" customWidth="1"/>
    <col min="2" max="2" width="32.85546875" customWidth="1"/>
    <col min="3" max="4" width="14.7109375" customWidth="1"/>
    <col min="5" max="5" width="13" customWidth="1"/>
    <col min="6" max="6" width="15" customWidth="1"/>
    <col min="7" max="7" width="13.7109375" customWidth="1"/>
  </cols>
  <sheetData>
    <row r="1" spans="1:7" ht="96.75" customHeight="1" x14ac:dyDescent="0.25">
      <c r="D1" s="47" t="s">
        <v>70</v>
      </c>
      <c r="E1" s="47"/>
      <c r="F1" s="47"/>
      <c r="G1" s="47"/>
    </row>
    <row r="2" spans="1:7" x14ac:dyDescent="0.25">
      <c r="D2" s="39"/>
      <c r="E2" s="39"/>
    </row>
    <row r="3" spans="1:7" ht="25.5" customHeight="1" x14ac:dyDescent="0.25">
      <c r="A3" s="48" t="s">
        <v>64</v>
      </c>
      <c r="B3" s="48"/>
      <c r="C3" s="48"/>
      <c r="D3" s="48"/>
      <c r="E3" s="48"/>
      <c r="F3" s="48"/>
      <c r="G3" s="48"/>
    </row>
    <row r="5" spans="1:7" ht="15.75" x14ac:dyDescent="0.25">
      <c r="A5" s="49" t="s">
        <v>65</v>
      </c>
      <c r="B5" s="49"/>
      <c r="C5" s="49"/>
      <c r="D5" s="49"/>
      <c r="E5" s="49"/>
      <c r="F5" s="49"/>
      <c r="G5" s="49"/>
    </row>
    <row r="7" spans="1:7" ht="75" customHeight="1" x14ac:dyDescent="0.25">
      <c r="A7" s="1" t="s">
        <v>0</v>
      </c>
      <c r="B7" s="2" t="s">
        <v>1</v>
      </c>
      <c r="C7" s="3" t="s">
        <v>34</v>
      </c>
      <c r="D7" s="3" t="s">
        <v>35</v>
      </c>
      <c r="E7" s="4" t="s">
        <v>36</v>
      </c>
      <c r="F7" s="3" t="s">
        <v>37</v>
      </c>
      <c r="G7" s="4" t="s">
        <v>38</v>
      </c>
    </row>
    <row r="8" spans="1:7" ht="57" customHeight="1" x14ac:dyDescent="0.25">
      <c r="A8" s="1">
        <v>1</v>
      </c>
      <c r="B8" s="35" t="s">
        <v>53</v>
      </c>
      <c r="C8" s="5">
        <f>D8+E8+F8+G8</f>
        <v>160000</v>
      </c>
      <c r="D8" s="6">
        <v>80000</v>
      </c>
      <c r="E8" s="6">
        <v>80000</v>
      </c>
      <c r="F8" s="6">
        <v>0</v>
      </c>
      <c r="G8" s="6">
        <v>0</v>
      </c>
    </row>
    <row r="9" spans="1:7" ht="163.5" customHeight="1" x14ac:dyDescent="0.25">
      <c r="A9" s="1">
        <v>2</v>
      </c>
      <c r="B9" s="35" t="s">
        <v>54</v>
      </c>
      <c r="C9" s="5">
        <f>SUM(D9:G9)</f>
        <v>4200000</v>
      </c>
      <c r="D9" s="6">
        <f>SUM(D10:D12)</f>
        <v>0</v>
      </c>
      <c r="E9" s="5">
        <f>SUM(E10:E12)</f>
        <v>1350000</v>
      </c>
      <c r="F9" s="6">
        <f>SUM(F10:F12)</f>
        <v>2850000</v>
      </c>
      <c r="G9" s="5">
        <f>SUM(G10:G12)</f>
        <v>0</v>
      </c>
    </row>
    <row r="10" spans="1:7" ht="48" customHeight="1" x14ac:dyDescent="0.25">
      <c r="A10" s="7" t="s">
        <v>61</v>
      </c>
      <c r="B10" s="36" t="s">
        <v>2</v>
      </c>
      <c r="C10" s="8">
        <f>D10+E10+F10+G10</f>
        <v>2600000</v>
      </c>
      <c r="D10" s="8">
        <v>0</v>
      </c>
      <c r="E10" s="8">
        <v>0</v>
      </c>
      <c r="F10" s="8">
        <v>2600000</v>
      </c>
      <c r="G10" s="8">
        <v>0</v>
      </c>
    </row>
    <row r="11" spans="1:7" ht="66" customHeight="1" x14ac:dyDescent="0.25">
      <c r="A11" s="7" t="s">
        <v>44</v>
      </c>
      <c r="B11" s="36" t="s">
        <v>45</v>
      </c>
      <c r="C11" s="8">
        <f>D11+E11+F11+G11</f>
        <v>480000</v>
      </c>
      <c r="D11" s="8">
        <v>0</v>
      </c>
      <c r="E11" s="8">
        <v>250000</v>
      </c>
      <c r="F11" s="8">
        <f>250000-20000</f>
        <v>230000</v>
      </c>
      <c r="G11" s="8">
        <v>0</v>
      </c>
    </row>
    <row r="12" spans="1:7" ht="95.25" customHeight="1" x14ac:dyDescent="0.25">
      <c r="A12" s="7" t="s">
        <v>3</v>
      </c>
      <c r="B12" s="37" t="s">
        <v>46</v>
      </c>
      <c r="C12" s="8">
        <f>D12+E12+F12+G12</f>
        <v>1120000</v>
      </c>
      <c r="D12" s="8">
        <v>0</v>
      </c>
      <c r="E12" s="8">
        <f>250000+750000+100000</f>
        <v>1100000</v>
      </c>
      <c r="F12" s="8">
        <f>20000</f>
        <v>20000</v>
      </c>
      <c r="G12" s="8">
        <v>0</v>
      </c>
    </row>
    <row r="13" spans="1:7" ht="232.5" customHeight="1" x14ac:dyDescent="0.25">
      <c r="A13" s="1">
        <v>3</v>
      </c>
      <c r="B13" s="35" t="s">
        <v>56</v>
      </c>
      <c r="C13" s="5">
        <f>SUM(D13:G13)</f>
        <v>816000</v>
      </c>
      <c r="D13" s="5">
        <f>SUM(D14:D20)</f>
        <v>0</v>
      </c>
      <c r="E13" s="5">
        <f>SUM(E14:E20)</f>
        <v>0</v>
      </c>
      <c r="F13" s="5">
        <f>SUM(F14:F20)</f>
        <v>816000</v>
      </c>
      <c r="G13" s="5">
        <f>SUM(G15:G20)</f>
        <v>0</v>
      </c>
    </row>
    <row r="14" spans="1:7" ht="53.25" customHeight="1" x14ac:dyDescent="0.25">
      <c r="A14" s="7" t="s">
        <v>4</v>
      </c>
      <c r="B14" s="41" t="s">
        <v>55</v>
      </c>
      <c r="C14" s="8">
        <f>SUM(D14:G14)</f>
        <v>300000</v>
      </c>
      <c r="D14" s="8">
        <v>0</v>
      </c>
      <c r="E14" s="8">
        <v>0</v>
      </c>
      <c r="F14" s="8">
        <v>300000</v>
      </c>
      <c r="G14" s="8">
        <v>0</v>
      </c>
    </row>
    <row r="15" spans="1:7" ht="45" customHeight="1" x14ac:dyDescent="0.25">
      <c r="A15" s="7" t="s">
        <v>5</v>
      </c>
      <c r="B15" s="41" t="s">
        <v>48</v>
      </c>
      <c r="C15" s="8">
        <f t="shared" ref="C15:C22" si="0">D15+E15+F15+G15</f>
        <v>300000</v>
      </c>
      <c r="D15" s="8">
        <v>0</v>
      </c>
      <c r="E15" s="8">
        <v>0</v>
      </c>
      <c r="F15" s="8">
        <v>300000</v>
      </c>
      <c r="G15" s="8">
        <v>0</v>
      </c>
    </row>
    <row r="16" spans="1:7" ht="28.5" customHeight="1" x14ac:dyDescent="0.25">
      <c r="A16" s="7" t="s">
        <v>6</v>
      </c>
      <c r="B16" s="42" t="s">
        <v>49</v>
      </c>
      <c r="C16" s="8">
        <f t="shared" si="0"/>
        <v>60000</v>
      </c>
      <c r="D16" s="8">
        <v>0</v>
      </c>
      <c r="E16" s="8">
        <v>0</v>
      </c>
      <c r="F16" s="8">
        <v>60000</v>
      </c>
      <c r="G16" s="8">
        <v>0</v>
      </c>
    </row>
    <row r="17" spans="1:7" ht="30" customHeight="1" x14ac:dyDescent="0.25">
      <c r="A17" s="7" t="s">
        <v>7</v>
      </c>
      <c r="B17" s="42" t="s">
        <v>60</v>
      </c>
      <c r="C17" s="8">
        <f t="shared" si="0"/>
        <v>121000</v>
      </c>
      <c r="D17" s="9">
        <v>0</v>
      </c>
      <c r="E17" s="8">
        <v>0</v>
      </c>
      <c r="F17" s="9">
        <v>121000</v>
      </c>
      <c r="G17" s="8">
        <v>0</v>
      </c>
    </row>
    <row r="18" spans="1:7" ht="44.25" customHeight="1" x14ac:dyDescent="0.25">
      <c r="A18" s="7" t="s">
        <v>7</v>
      </c>
      <c r="B18" s="41" t="s">
        <v>8</v>
      </c>
      <c r="C18" s="8">
        <f t="shared" si="0"/>
        <v>0</v>
      </c>
      <c r="D18" s="9">
        <v>0</v>
      </c>
      <c r="E18" s="9">
        <v>0</v>
      </c>
      <c r="F18" s="9">
        <v>0</v>
      </c>
      <c r="G18" s="9">
        <v>0</v>
      </c>
    </row>
    <row r="19" spans="1:7" ht="36" customHeight="1" x14ac:dyDescent="0.25">
      <c r="A19" s="7" t="s">
        <v>9</v>
      </c>
      <c r="B19" s="43" t="s">
        <v>50</v>
      </c>
      <c r="C19" s="8">
        <f t="shared" si="0"/>
        <v>35000</v>
      </c>
      <c r="D19" s="8">
        <v>0</v>
      </c>
      <c r="E19" s="8">
        <v>0</v>
      </c>
      <c r="F19" s="8">
        <v>35000</v>
      </c>
      <c r="G19" s="8">
        <v>0</v>
      </c>
    </row>
    <row r="20" spans="1:7" ht="37.5" customHeight="1" x14ac:dyDescent="0.25">
      <c r="A20" s="7" t="s">
        <v>10</v>
      </c>
      <c r="B20" s="42" t="s">
        <v>51</v>
      </c>
      <c r="C20" s="8">
        <f t="shared" si="0"/>
        <v>0</v>
      </c>
      <c r="D20" s="8">
        <v>0</v>
      </c>
      <c r="E20" s="8">
        <v>0</v>
      </c>
      <c r="F20" s="8">
        <v>0</v>
      </c>
      <c r="G20" s="8">
        <v>0</v>
      </c>
    </row>
    <row r="21" spans="1:7" ht="88.5" customHeight="1" x14ac:dyDescent="0.25">
      <c r="A21" s="1">
        <v>4</v>
      </c>
      <c r="B21" s="35" t="s">
        <v>57</v>
      </c>
      <c r="C21" s="5">
        <f>SUM(D21:G21)</f>
        <v>8625000</v>
      </c>
      <c r="D21" s="5">
        <f>D22+D23+D26+D29+D30+D31</f>
        <v>179300</v>
      </c>
      <c r="E21" s="5">
        <f>E22+E23+E26+E29+E30+E31</f>
        <v>179300</v>
      </c>
      <c r="F21" s="5">
        <f t="shared" ref="F21" si="1">F22+F23+F26+F29+F30+F31</f>
        <v>8137200</v>
      </c>
      <c r="G21" s="5">
        <f>G22+G23+G26+G29+G30+G31</f>
        <v>129200</v>
      </c>
    </row>
    <row r="22" spans="1:7" ht="38.25" x14ac:dyDescent="0.25">
      <c r="A22" s="7" t="s">
        <v>11</v>
      </c>
      <c r="B22" s="30" t="s">
        <v>43</v>
      </c>
      <c r="C22" s="8">
        <f t="shared" si="0"/>
        <v>517000</v>
      </c>
      <c r="D22" s="8">
        <v>129300</v>
      </c>
      <c r="E22" s="8">
        <v>129300</v>
      </c>
      <c r="F22" s="8">
        <v>129200</v>
      </c>
      <c r="G22" s="8">
        <v>129200</v>
      </c>
    </row>
    <row r="23" spans="1:7" ht="42" customHeight="1" x14ac:dyDescent="0.25">
      <c r="A23" s="29" t="s">
        <v>12</v>
      </c>
      <c r="B23" s="22" t="s">
        <v>59</v>
      </c>
      <c r="C23" s="26">
        <f>C24+C25</f>
        <v>50000</v>
      </c>
      <c r="D23" s="26">
        <f t="shared" ref="D23:G24" si="2">D24+D25</f>
        <v>50000</v>
      </c>
      <c r="E23" s="26">
        <f t="shared" si="2"/>
        <v>0</v>
      </c>
      <c r="F23" s="26">
        <f t="shared" si="2"/>
        <v>0</v>
      </c>
      <c r="G23" s="26">
        <f t="shared" si="2"/>
        <v>0</v>
      </c>
    </row>
    <row r="24" spans="1:7" ht="36.75" customHeight="1" x14ac:dyDescent="0.25">
      <c r="A24" s="7" t="s">
        <v>52</v>
      </c>
      <c r="B24" s="25" t="s">
        <v>58</v>
      </c>
      <c r="C24" s="8">
        <f>SUM(D24:G24)</f>
        <v>40000</v>
      </c>
      <c r="D24" s="9">
        <v>40000</v>
      </c>
      <c r="E24" s="8">
        <v>0</v>
      </c>
      <c r="F24" s="8">
        <v>0</v>
      </c>
      <c r="G24" s="8">
        <f t="shared" si="2"/>
        <v>0</v>
      </c>
    </row>
    <row r="25" spans="1:7" ht="41.25" customHeight="1" x14ac:dyDescent="0.25">
      <c r="A25" s="7" t="s">
        <v>62</v>
      </c>
      <c r="B25" s="25" t="s">
        <v>68</v>
      </c>
      <c r="C25" s="8">
        <f>SUM(D25:G25)</f>
        <v>10000</v>
      </c>
      <c r="D25" s="9">
        <v>10000</v>
      </c>
      <c r="E25" s="8">
        <v>0</v>
      </c>
      <c r="F25" s="9">
        <v>0</v>
      </c>
      <c r="G25" s="8">
        <v>0</v>
      </c>
    </row>
    <row r="26" spans="1:7" ht="27" customHeight="1" x14ac:dyDescent="0.25">
      <c r="A26" s="31" t="s">
        <v>13</v>
      </c>
      <c r="B26" s="11" t="s">
        <v>14</v>
      </c>
      <c r="C26" s="27">
        <f>C27+C28</f>
        <v>125000</v>
      </c>
      <c r="D26" s="27">
        <f t="shared" ref="D26:G26" si="3">D27+D28</f>
        <v>0</v>
      </c>
      <c r="E26" s="27">
        <f t="shared" si="3"/>
        <v>50000</v>
      </c>
      <c r="F26" s="27">
        <f t="shared" si="3"/>
        <v>85000</v>
      </c>
      <c r="G26" s="27">
        <f t="shared" si="3"/>
        <v>0</v>
      </c>
    </row>
    <row r="27" spans="1:7" ht="32.25" customHeight="1" x14ac:dyDescent="0.25">
      <c r="A27" s="10" t="s">
        <v>40</v>
      </c>
      <c r="B27" s="28" t="s">
        <v>41</v>
      </c>
      <c r="C27" s="12">
        <v>30000</v>
      </c>
      <c r="D27" s="12">
        <v>0</v>
      </c>
      <c r="E27" s="12">
        <v>15000</v>
      </c>
      <c r="F27" s="12">
        <f>15000+10000</f>
        <v>25000</v>
      </c>
      <c r="G27" s="12">
        <v>0</v>
      </c>
    </row>
    <row r="28" spans="1:7" ht="39" customHeight="1" x14ac:dyDescent="0.25">
      <c r="A28" s="10" t="s">
        <v>39</v>
      </c>
      <c r="B28" s="28" t="s">
        <v>42</v>
      </c>
      <c r="C28" s="12">
        <f>D28+E28+F28</f>
        <v>95000</v>
      </c>
      <c r="D28" s="12">
        <v>0</v>
      </c>
      <c r="E28" s="12">
        <v>35000</v>
      </c>
      <c r="F28" s="12">
        <f>35000+25000</f>
        <v>60000</v>
      </c>
      <c r="G28" s="12">
        <v>0</v>
      </c>
    </row>
    <row r="29" spans="1:7" ht="68.25" customHeight="1" x14ac:dyDescent="0.25">
      <c r="A29" s="7" t="s">
        <v>15</v>
      </c>
      <c r="B29" s="22" t="s">
        <v>16</v>
      </c>
      <c r="C29" s="8">
        <f>D29+E29+F29+G29</f>
        <v>500000</v>
      </c>
      <c r="D29" s="9">
        <v>0</v>
      </c>
      <c r="E29" s="8">
        <v>0</v>
      </c>
      <c r="F29" s="9">
        <v>500000</v>
      </c>
      <c r="G29" s="8">
        <v>0</v>
      </c>
    </row>
    <row r="30" spans="1:7" ht="31.5" customHeight="1" x14ac:dyDescent="0.25">
      <c r="A30" s="44" t="s">
        <v>17</v>
      </c>
      <c r="B30" s="45" t="s">
        <v>18</v>
      </c>
      <c r="C30" s="46">
        <f>D30+E30+F30+G30</f>
        <v>4984000</v>
      </c>
      <c r="D30" s="46">
        <v>0</v>
      </c>
      <c r="E30" s="46">
        <v>0</v>
      </c>
      <c r="F30" s="46">
        <f>4185000+635000+164000</f>
        <v>4984000</v>
      </c>
      <c r="G30" s="46">
        <v>0</v>
      </c>
    </row>
    <row r="31" spans="1:7" ht="29.25" customHeight="1" x14ac:dyDescent="0.25">
      <c r="A31" s="44" t="s">
        <v>33</v>
      </c>
      <c r="B31" s="45" t="s">
        <v>69</v>
      </c>
      <c r="C31" s="46">
        <f>SUM(D31:G31)</f>
        <v>2439000</v>
      </c>
      <c r="D31" s="46">
        <v>0</v>
      </c>
      <c r="E31" s="46">
        <v>0</v>
      </c>
      <c r="F31" s="46">
        <f>2638000-199000</f>
        <v>2439000</v>
      </c>
      <c r="G31" s="46">
        <v>0</v>
      </c>
    </row>
    <row r="32" spans="1:7" ht="60.75" customHeight="1" x14ac:dyDescent="0.25">
      <c r="A32" s="1">
        <v>5</v>
      </c>
      <c r="B32" s="21" t="s">
        <v>66</v>
      </c>
      <c r="C32" s="5">
        <f>SUM(D32:G32)</f>
        <v>15380000</v>
      </c>
      <c r="D32" s="5">
        <f>D33+D36+D39</f>
        <v>1875000</v>
      </c>
      <c r="E32" s="5">
        <f>E33+E36+E39</f>
        <v>6575000</v>
      </c>
      <c r="F32" s="5">
        <f>F33+F36+F39</f>
        <v>4605000</v>
      </c>
      <c r="G32" s="5">
        <f>G33+G36+G39</f>
        <v>2325000</v>
      </c>
    </row>
    <row r="33" spans="1:7" ht="92.25" customHeight="1" x14ac:dyDescent="0.25">
      <c r="A33" s="13" t="s">
        <v>19</v>
      </c>
      <c r="B33" s="14" t="s">
        <v>20</v>
      </c>
      <c r="C33" s="26">
        <f>C34+C35</f>
        <v>3300000</v>
      </c>
      <c r="D33" s="26">
        <f>SUM(D34:D35)</f>
        <v>0</v>
      </c>
      <c r="E33" s="26">
        <f>E34+E35</f>
        <v>2850000</v>
      </c>
      <c r="F33" s="26">
        <f>F34+F35</f>
        <v>0</v>
      </c>
      <c r="G33" s="26">
        <f>G34+G35</f>
        <v>450000</v>
      </c>
    </row>
    <row r="34" spans="1:7" ht="19.5" customHeight="1" x14ac:dyDescent="0.25">
      <c r="A34" s="32" t="s">
        <v>21</v>
      </c>
      <c r="B34" s="33" t="s">
        <v>22</v>
      </c>
      <c r="C34" s="23">
        <f>D34+E34+F34+G34</f>
        <v>3050000</v>
      </c>
      <c r="D34" s="24">
        <v>0</v>
      </c>
      <c r="E34" s="23">
        <v>2600000</v>
      </c>
      <c r="F34" s="24">
        <v>0</v>
      </c>
      <c r="G34" s="23">
        <v>450000</v>
      </c>
    </row>
    <row r="35" spans="1:7" ht="15" customHeight="1" x14ac:dyDescent="0.25">
      <c r="A35" s="15" t="s">
        <v>23</v>
      </c>
      <c r="B35" s="34" t="s">
        <v>67</v>
      </c>
      <c r="C35" s="8">
        <f>D35+E35+F35+G35</f>
        <v>250000</v>
      </c>
      <c r="D35" s="8">
        <v>0</v>
      </c>
      <c r="E35" s="8">
        <v>250000</v>
      </c>
      <c r="F35" s="8">
        <v>0</v>
      </c>
      <c r="G35" s="8">
        <v>0</v>
      </c>
    </row>
    <row r="36" spans="1:7" ht="107.25" customHeight="1" x14ac:dyDescent="0.25">
      <c r="A36" s="13" t="s">
        <v>24</v>
      </c>
      <c r="B36" s="22" t="s">
        <v>25</v>
      </c>
      <c r="C36" s="8">
        <f>C37+C38</f>
        <v>10700000</v>
      </c>
      <c r="D36" s="8">
        <f t="shared" ref="D36:G36" si="4">D37+D38</f>
        <v>1875000</v>
      </c>
      <c r="E36" s="8">
        <f t="shared" si="4"/>
        <v>3725000</v>
      </c>
      <c r="F36" s="8">
        <f t="shared" si="4"/>
        <v>3225000</v>
      </c>
      <c r="G36" s="8">
        <f t="shared" si="4"/>
        <v>1875000</v>
      </c>
    </row>
    <row r="37" spans="1:7" ht="114.75" customHeight="1" x14ac:dyDescent="0.25">
      <c r="A37" s="15" t="s">
        <v>26</v>
      </c>
      <c r="B37" s="38" t="s">
        <v>27</v>
      </c>
      <c r="C37" s="8">
        <f>D37+E37+F37+G37</f>
        <v>7500000</v>
      </c>
      <c r="D37" s="8">
        <v>1875000</v>
      </c>
      <c r="E37" s="8">
        <v>1875000</v>
      </c>
      <c r="F37" s="8">
        <v>1875000</v>
      </c>
      <c r="G37" s="8">
        <v>1875000</v>
      </c>
    </row>
    <row r="38" spans="1:7" ht="153" customHeight="1" x14ac:dyDescent="0.25">
      <c r="A38" s="15" t="s">
        <v>63</v>
      </c>
      <c r="B38" s="16" t="s">
        <v>28</v>
      </c>
      <c r="C38" s="8">
        <f>D38+E38+F38+G38</f>
        <v>3200000</v>
      </c>
      <c r="D38" s="9">
        <v>0</v>
      </c>
      <c r="E38" s="8">
        <f>3200000-1350000</f>
        <v>1850000</v>
      </c>
      <c r="F38" s="9">
        <v>1350000</v>
      </c>
      <c r="G38" s="8">
        <v>0</v>
      </c>
    </row>
    <row r="39" spans="1:7" ht="93.75" customHeight="1" x14ac:dyDescent="0.25">
      <c r="A39" s="13" t="s">
        <v>29</v>
      </c>
      <c r="B39" s="22" t="s">
        <v>30</v>
      </c>
      <c r="C39" s="8">
        <f>D39+E39+F39+G39</f>
        <v>1380000</v>
      </c>
      <c r="D39" s="9">
        <v>0</v>
      </c>
      <c r="E39" s="8">
        <v>0</v>
      </c>
      <c r="F39" s="9">
        <v>1380000</v>
      </c>
      <c r="G39" s="8">
        <v>0</v>
      </c>
    </row>
    <row r="40" spans="1:7" ht="36.75" customHeight="1" x14ac:dyDescent="0.25">
      <c r="A40" s="17"/>
      <c r="B40" s="18" t="s">
        <v>47</v>
      </c>
      <c r="C40" s="40">
        <f>D40+E40+F40+G40</f>
        <v>29181000</v>
      </c>
      <c r="D40" s="40">
        <f>D8+D9+D13+D21+D32</f>
        <v>2134300</v>
      </c>
      <c r="E40" s="40">
        <f>E8+E9+E13+E21+E32</f>
        <v>8184300</v>
      </c>
      <c r="F40" s="40">
        <f>F8+F9+F13+F21+F32</f>
        <v>16408200</v>
      </c>
      <c r="G40" s="40">
        <f>G8+G9+G13+G21+G32</f>
        <v>2454200</v>
      </c>
    </row>
    <row r="41" spans="1:7" ht="15.75" x14ac:dyDescent="0.25">
      <c r="B41" s="19"/>
      <c r="C41" s="20"/>
      <c r="D41" s="20"/>
      <c r="E41" s="20"/>
      <c r="F41" s="20"/>
      <c r="G41" s="20"/>
    </row>
    <row r="42" spans="1:7" x14ac:dyDescent="0.25">
      <c r="B42" s="50" t="s">
        <v>31</v>
      </c>
      <c r="C42" s="51"/>
      <c r="D42" s="51"/>
      <c r="E42" s="51"/>
      <c r="F42" s="51"/>
      <c r="G42" s="51"/>
    </row>
    <row r="44" spans="1:7" ht="104.25" customHeight="1" x14ac:dyDescent="0.25">
      <c r="A44" s="52" t="s">
        <v>32</v>
      </c>
      <c r="B44" s="52"/>
      <c r="C44" s="52"/>
      <c r="D44" s="52"/>
      <c r="E44" s="52"/>
      <c r="F44" s="52"/>
      <c r="G44" s="52"/>
    </row>
  </sheetData>
  <mergeCells count="5">
    <mergeCell ref="D1:G1"/>
    <mergeCell ref="A3:G3"/>
    <mergeCell ref="A5:G5"/>
    <mergeCell ref="B42:G42"/>
    <mergeCell ref="A44:G44"/>
  </mergeCells>
  <pageMargins left="0.59055118110236227" right="0.39370078740157483" top="0.74803149606299213" bottom="0.74803149606299213" header="0.31496062992125984" footer="0.31496062992125984"/>
  <pageSetup paperSize="9" scale="73" orientation="portrait" r:id="rId1"/>
  <rowBreaks count="2" manualBreakCount="2">
    <brk id="13" max="6"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Изменения в августе</vt:lpstr>
      <vt:lpstr>'Изменения в августе'!Область_печати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2021-08-17T09:16:51Z</cp:lastPrinted>
  <dcterms:created xsi:type="dcterms:W3CDTF">2020-07-29T12:06:22Z</dcterms:created>
  <dcterms:modified xsi:type="dcterms:W3CDTF">2021-08-25T09:48:35Z</dcterms:modified>
</cp:coreProperties>
</file>