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3 год\"/>
    </mc:Choice>
  </mc:AlternateContent>
  <xr:revisionPtr revIDLastSave="0" documentId="13_ncr:1_{92FBC5F7-469A-4BE8-BB5E-7BCC438E13EE}" xr6:coauthVersionLast="47" xr6:coauthVersionMax="47" xr10:uidLastSave="{00000000-0000-0000-0000-000000000000}"/>
  <bookViews>
    <workbookView xWindow="-120" yWindow="-120" windowWidth="29040" windowHeight="15840" xr2:uid="{11E526FA-A095-4D04-94BB-294431780685}"/>
  </bookViews>
  <sheets>
    <sheet name="0801 _культура" sheetId="2" r:id="rId1"/>
  </sheets>
  <definedNames>
    <definedName name="_xlnm.Print_Area" localSheetId="0">'0801 _культура'!$A$1:$I$109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2" l="1"/>
  <c r="M75" i="2"/>
  <c r="M87" i="2"/>
  <c r="M100" i="2"/>
  <c r="I57" i="2"/>
  <c r="I100" i="2"/>
  <c r="I93" i="2"/>
  <c r="I75" i="2"/>
  <c r="I63" i="2"/>
  <c r="I10" i="2"/>
  <c r="D106" i="2" l="1"/>
  <c r="G106" i="2"/>
  <c r="H106" i="2" l="1"/>
  <c r="H81" i="2" l="1"/>
  <c r="H99" i="2" l="1"/>
  <c r="H96" i="2"/>
  <c r="H95" i="2"/>
  <c r="H94" i="2"/>
  <c r="H92" i="2"/>
  <c r="I91" i="2" s="1"/>
  <c r="H86" i="2"/>
  <c r="I86" i="2" s="1"/>
  <c r="H85" i="2"/>
  <c r="I85" i="2" s="1"/>
  <c r="H84" i="2"/>
  <c r="I84" i="2" s="1"/>
  <c r="I83" i="2"/>
  <c r="H83" i="2"/>
  <c r="H82" i="2"/>
  <c r="H79" i="2"/>
  <c r="H72" i="2"/>
  <c r="I72" i="2" s="1"/>
  <c r="H68" i="2"/>
  <c r="I68" i="2" s="1"/>
  <c r="H67" i="2"/>
  <c r="H66" i="2"/>
  <c r="H64" i="2"/>
  <c r="H63" i="2"/>
  <c r="H62" i="2"/>
  <c r="I62" i="2" s="1"/>
  <c r="H61" i="2"/>
  <c r="I61" i="2" s="1"/>
  <c r="I53" i="2"/>
  <c r="I49" i="2"/>
  <c r="H44" i="2"/>
  <c r="I44" i="2" s="1"/>
  <c r="I43" i="2"/>
  <c r="H43" i="2"/>
  <c r="H40" i="2"/>
  <c r="I40" i="2" s="1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19" i="2"/>
  <c r="I19" i="2" s="1"/>
  <c r="H16" i="2"/>
  <c r="I16" i="2" s="1"/>
  <c r="H15" i="2"/>
  <c r="H14" i="2"/>
  <c r="H13" i="2"/>
  <c r="H12" i="2"/>
  <c r="H11" i="2"/>
  <c r="H10" i="2"/>
  <c r="K74" i="2" l="1"/>
  <c r="K99" i="2"/>
  <c r="K84" i="2"/>
  <c r="I96" i="2"/>
  <c r="I66" i="2"/>
  <c r="I94" i="2"/>
  <c r="I79" i="2"/>
  <c r="I25" i="2"/>
  <c r="I22" i="2"/>
  <c r="I14" i="2"/>
  <c r="I28" i="2"/>
  <c r="I35" i="2"/>
  <c r="I87" i="2" l="1"/>
  <c r="K100" i="2" l="1"/>
  <c r="I102" i="2"/>
  <c r="I106" i="2" s="1"/>
</calcChain>
</file>

<file path=xl/sharedStrings.xml><?xml version="1.0" encoding="utf-8"?>
<sst xmlns="http://schemas.openxmlformats.org/spreadsheetml/2006/main" count="115" uniqueCount="74">
  <si>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</si>
  <si>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</si>
  <si>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</si>
  <si>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</si>
  <si>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</si>
  <si>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</si>
  <si>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</si>
  <si>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место проведения</t>
  </si>
  <si>
    <t>Итого лимит финансирования на первый квартал</t>
  </si>
  <si>
    <t>мероприятие</t>
  </si>
  <si>
    <t>Итого лимит финансирования на второй квартал</t>
  </si>
  <si>
    <t>Итого лимит финансирования на третий квартал</t>
  </si>
  <si>
    <t>Итого лимит финансирования на четвертый квартал</t>
  </si>
  <si>
    <t>экскурсия</t>
  </si>
  <si>
    <t>2. Приобретение гвоздики красной</t>
  </si>
  <si>
    <t>3. Приобретение билетов на концерт</t>
  </si>
  <si>
    <t>Юбилеи «золотая свадьба», 60-летие, 70-летие и т.п. со дня свадьбы и столетие со дня рождения:</t>
  </si>
  <si>
    <t>1. Приобретение сувенирной (подарочной) продукции</t>
  </si>
  <si>
    <t>2. Приобретение букетов цветов</t>
  </si>
  <si>
    <t xml:space="preserve">Мероприятие, посвящённое Дню защитника отечества:
</t>
  </si>
  <si>
    <t xml:space="preserve">Мероприятие, посвященное Международному женскому дню 8 марта:
</t>
  </si>
  <si>
    <t>Приобретение билетов в кино</t>
  </si>
  <si>
    <t xml:space="preserve"> Приобретение билетов в кино</t>
  </si>
  <si>
    <t xml:space="preserve">Мероприятие, посвященное Дню космонавтики.
	</t>
  </si>
  <si>
    <t>Мероприятие, посвящённое Дню Победы советского народа в Великой Отечественной войне
1941-1945 годов (9мая)</t>
  </si>
  <si>
    <t>1. Приобретение гвоздики красной</t>
  </si>
  <si>
    <t xml:space="preserve">Мероприятия, посвящённые Дню памяти и скорби-дню начала Великой Отечественной войны (1941).
</t>
  </si>
  <si>
    <t>Возложение цветов к воинским захоронениям и памятным доскам.
Приобретение гвоздики красной.</t>
  </si>
  <si>
    <t xml:space="preserve">
Мероприятия, посвящённые Дню знаний.
</t>
  </si>
  <si>
    <t>1. Приобретение билетов в кино</t>
  </si>
  <si>
    <t xml:space="preserve">3. Организация проведения праздничного уличного мероприятия </t>
  </si>
  <si>
    <t>Мероприятие, посвящённое Дню памяти жертв блокады.</t>
  </si>
  <si>
    <t>Приобретение гвоздики красной</t>
  </si>
  <si>
    <t xml:space="preserve">
Мероприятия, посвящённые Международному дню пожилых людей.
</t>
  </si>
  <si>
    <t>2. Приобретение билетов в кино</t>
  </si>
  <si>
    <t>3. Организация автобусных экскурсий</t>
  </si>
  <si>
    <t>Мероприятия, приуроченные к празднованию Нового года</t>
  </si>
  <si>
    <t xml:space="preserve">1. Приобретение сувенирной (подарочной) продукции </t>
  </si>
  <si>
    <t>4. Приобретение билетов в кино</t>
  </si>
  <si>
    <t>Мероприятие, посвящённое Международному дню защиты детей 
(1 июня)</t>
  </si>
  <si>
    <t>2. Приобретение сувенирной (подарочной ) продукции (книги)</t>
  </si>
  <si>
    <t xml:space="preserve">1. Организация праздничного мероприятия (концерт в
музее «А.Ахматова
«Серебряный век»)
</t>
  </si>
  <si>
    <t>Мероприятия, посвящённые Дню полного освобождения Ленинграда от фашистской блокады (27 января)</t>
  </si>
  <si>
    <t>3. Организация праздничного уличного мероприятия для  жителей Автово</t>
  </si>
  <si>
    <t>2.1 Приобретение сувенирной (подарочной) продукции (пакеты)</t>
  </si>
  <si>
    <t xml:space="preserve">2. Организация проведения праздничного уличного мероприятия </t>
  </si>
  <si>
    <t>1. Приобретение букетов цветов</t>
  </si>
  <si>
    <t>1. Организация автобусной экскурсии для детей, находящихся под опекой или попечительством, и их опекунов или попечителей.</t>
  </si>
  <si>
    <t>3. Приобретение билетов на Новогодние спектакли в цирк</t>
  </si>
  <si>
    <t>4. Приобретение новогодних календарей для жителей МО Автово</t>
  </si>
  <si>
    <t xml:space="preserve"> Перечень праздничных и иных зрелищных мероприятий, проводимых за счёт средств бюджета МО МО Автово в 2023 году
</t>
  </si>
  <si>
    <t>Первый квартал (январь – март) 2023 года</t>
  </si>
  <si>
    <t>Лимит финансирования на  2023 года (в рублях)</t>
  </si>
  <si>
    <t>Второй квартал (апрель – июнь) 2023 года</t>
  </si>
  <si>
    <t>Третий квартал (июль - сентябрь) 2023 года</t>
  </si>
  <si>
    <t>Четвертый квартал (октябрь - декабрь) 2023 года</t>
  </si>
  <si>
    <t>Общий объем финансирования на 2023 год</t>
  </si>
  <si>
    <t>1. Приобретение подарочной продукции</t>
  </si>
  <si>
    <t>Мероприятия, посвященные международному Дню инвалидов</t>
  </si>
  <si>
    <t xml:space="preserve">Мероприятия, посвященные празднику День города - День основания Санкт-Петербурга
</t>
  </si>
  <si>
    <t>Общий объем финансирования на 2023 год – 4 341 000  рублей</t>
  </si>
  <si>
    <t xml:space="preserve">Мероприятия, посвященные Дню России - 12 июня
</t>
  </si>
  <si>
    <t>1. Автобусная экскурсия для жителей МО Автово</t>
  </si>
  <si>
    <t xml:space="preserve">КОСГУ </t>
  </si>
  <si>
    <t>ИТОГО</t>
  </si>
  <si>
    <t>1. Приобретение печатного издания (подарочная продукция), посвященного Санкт-Петербургу для жителей МО Автово</t>
  </si>
  <si>
    <t>Мероприятие, посвященное Международному женскому дню 8 марта:</t>
  </si>
  <si>
    <t>Приобретение билетов на концерт (концерт в
музее «А.Ахматова
«Серебряный век»)</t>
  </si>
  <si>
    <t>1. Организация праздничного мероприятия в музее «А.Ахматова «Серебряный век» (приобретение билетов на концерт)</t>
  </si>
  <si>
    <t>Приобретение билетов на концерт (2 концерта в
музее «А.Ахматова
«Серебряный век»)</t>
  </si>
  <si>
    <t>Мероприятие, посвященное Дню войск национальной гвардии Российской Федерации - 27 марта;</t>
  </si>
  <si>
    <t>2. Приобретение билетов на концерт (2 концерта в
музее «А.Ахматова
«Серебряный век»)</t>
  </si>
  <si>
    <t>Приобретение билетов на концерт (в
музее «А.Ахматова
«Серебряный век»)</t>
  </si>
  <si>
    <t>Приложение к постановлению местной администрации
МО МО Автово от 9 декабря 2022 года №61-п (в редакции изменений, внесенных постановлением местной администрации МО Автово от 31 января 2023 года № 9-п)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</si>
</sst>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4" fontId="3" fillId="0" borderId="3" xfId="0" applyNumberFormat="1" applyFont="1" applyBorder="1"/>
    <xf numFmtId="4" fontId="2" fillId="0" borderId="0" xfId="0" applyNumberFormat="1" applyFont="1"/>
    <xf numFmtId="0" fontId="3" fillId="0" borderId="11" xfId="0" applyFont="1" applyBorder="1"/>
    <xf numFmtId="4" fontId="3" fillId="0" borderId="11" xfId="0" applyNumberFormat="1" applyFont="1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/>
    <xf numFmtId="4" fontId="3" fillId="0" borderId="6" xfId="0" applyNumberFormat="1" applyFont="1" applyBorder="1"/>
    <xf numFmtId="0" fontId="6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 shrinkToFit="1"/>
    </xf>
    <xf numFmtId="0" fontId="5" fillId="0" borderId="13" xfId="0" applyFont="1" applyBorder="1" applyAlignment="1">
      <alignment vertical="center" wrapText="1" shrinkToFit="1"/>
    </xf>
    <xf numFmtId="0" fontId="6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38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distributed" wrapText="1"/>
    </xf>
    <xf numFmtId="0" fontId="3" fillId="0" borderId="47" xfId="0" applyFont="1" applyBorder="1" applyAlignment="1">
      <alignment horizontal="center" vertical="distributed"/>
    </xf>
    <xf numFmtId="4" fontId="3" fillId="0" borderId="30" xfId="0" applyNumberFormat="1" applyFont="1" applyBorder="1" applyAlignment="1">
      <alignment horizontal="center" vertical="distributed"/>
    </xf>
    <xf numFmtId="0" fontId="5" fillId="0" borderId="5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" fontId="1" fillId="0" borderId="0" xfId="0" applyNumberFormat="1" applyFont="1"/>
    <xf numFmtId="0" fontId="5" fillId="0" borderId="1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4" fontId="10" fillId="0" borderId="0" xfId="0" applyNumberFormat="1" applyFont="1"/>
    <xf numFmtId="0" fontId="5" fillId="0" borderId="0" xfId="0" applyFont="1" applyAlignment="1">
      <alignment vertical="center" wrapText="1"/>
    </xf>
    <xf numFmtId="0" fontId="4" fillId="0" borderId="39" xfId="0" applyFont="1" applyBorder="1" applyAlignment="1">
      <alignment horizontal="justify" vertical="center"/>
    </xf>
    <xf numFmtId="0" fontId="4" fillId="0" borderId="40" xfId="0" applyFont="1" applyBorder="1" applyAlignment="1">
      <alignment horizontal="justify" vertical="center" wrapText="1" shrinkToFit="1"/>
    </xf>
    <xf numFmtId="0" fontId="5" fillId="0" borderId="25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wrapText="1"/>
    </xf>
    <xf numFmtId="0" fontId="5" fillId="0" borderId="25" xfId="0" applyFont="1" applyBorder="1" applyAlignment="1">
      <alignment horizontal="justify" vertical="center" wrapText="1" shrinkToFit="1"/>
    </xf>
    <xf numFmtId="0" fontId="5" fillId="0" borderId="22" xfId="0" applyFont="1" applyBorder="1" applyAlignment="1">
      <alignment horizontal="justify" vertical="center" wrapText="1" shrinkToFit="1"/>
    </xf>
    <xf numFmtId="0" fontId="5" fillId="0" borderId="22" xfId="0" applyFont="1" applyBorder="1" applyAlignment="1">
      <alignment horizontal="justify" vertical="center"/>
    </xf>
    <xf numFmtId="0" fontId="5" fillId="0" borderId="24" xfId="0" applyFont="1" applyBorder="1" applyAlignment="1">
      <alignment horizontal="justify" vertical="center"/>
    </xf>
    <xf numFmtId="0" fontId="5" fillId="0" borderId="47" xfId="0" applyFont="1" applyBorder="1" applyAlignment="1">
      <alignment horizontal="left" vertical="distributed" wrapText="1"/>
    </xf>
    <xf numFmtId="4" fontId="2" fillId="0" borderId="7" xfId="0" applyNumberFormat="1" applyFont="1" applyBorder="1" applyAlignment="1">
      <alignment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4" fontId="2" fillId="0" borderId="12" xfId="0" applyNumberFormat="1" applyFont="1" applyBorder="1" applyAlignment="1">
      <alignment vertical="center" wrapText="1" shrinkToFit="1"/>
    </xf>
    <xf numFmtId="0" fontId="4" fillId="0" borderId="18" xfId="0" applyFont="1" applyBorder="1" applyAlignment="1">
      <alignment vertical="center" wrapText="1" shrinkToFit="1"/>
    </xf>
    <xf numFmtId="0" fontId="3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5" fillId="0" borderId="22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center" vertical="center" wrapText="1" shrinkToFit="1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 shrinkToFit="1"/>
    </xf>
    <xf numFmtId="4" fontId="13" fillId="0" borderId="0" xfId="0" applyNumberFormat="1" applyFont="1"/>
    <xf numFmtId="4" fontId="0" fillId="0" borderId="0" xfId="0" applyNumberFormat="1"/>
    <xf numFmtId="0" fontId="4" fillId="0" borderId="3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5" fillId="0" borderId="55" xfId="0" applyFont="1" applyBorder="1" applyAlignment="1">
      <alignment wrapText="1" shrinkToFit="1"/>
    </xf>
    <xf numFmtId="0" fontId="3" fillId="0" borderId="3" xfId="0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 shrinkToFit="1"/>
    </xf>
    <xf numFmtId="0" fontId="3" fillId="0" borderId="47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5" fillId="0" borderId="57" xfId="0" applyFont="1" applyBorder="1" applyAlignment="1">
      <alignment vertical="center" wrapText="1" shrinkToFit="1"/>
    </xf>
    <xf numFmtId="0" fontId="5" fillId="0" borderId="57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5" fillId="2" borderId="29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57" xfId="0" applyFont="1" applyBorder="1" applyAlignment="1">
      <alignment wrapText="1" shrinkToFit="1"/>
    </xf>
    <xf numFmtId="0" fontId="3" fillId="0" borderId="57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justify" vertical="center" wrapText="1"/>
    </xf>
    <xf numFmtId="0" fontId="5" fillId="2" borderId="37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4" fontId="3" fillId="2" borderId="21" xfId="0" applyNumberFormat="1" applyFont="1" applyFill="1" applyBorder="1" applyAlignment="1">
      <alignment horizontal="center"/>
    </xf>
    <xf numFmtId="0" fontId="4" fillId="2" borderId="57" xfId="0" applyFont="1" applyFill="1" applyBorder="1" applyAlignment="1">
      <alignment vertical="center" wrapText="1" shrinkToFit="1"/>
    </xf>
    <xf numFmtId="0" fontId="5" fillId="2" borderId="57" xfId="0" applyFont="1" applyFill="1" applyBorder="1" applyAlignment="1">
      <alignment vertical="center" wrapText="1" shrinkToFit="1"/>
    </xf>
    <xf numFmtId="0" fontId="3" fillId="2" borderId="57" xfId="0" applyFont="1" applyFill="1" applyBorder="1" applyAlignment="1">
      <alignment horizontal="center" vertical="center"/>
    </xf>
    <xf numFmtId="4" fontId="3" fillId="2" borderId="57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justify" wrapText="1"/>
    </xf>
    <xf numFmtId="0" fontId="5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 wrapText="1" shrinkToFit="1"/>
    </xf>
    <xf numFmtId="4" fontId="2" fillId="0" borderId="35" xfId="0" applyNumberFormat="1" applyFont="1" applyBorder="1" applyAlignment="1">
      <alignment horizontal="right" vertical="center" wrapText="1" shrinkToFit="1"/>
    </xf>
    <xf numFmtId="4" fontId="2" fillId="0" borderId="9" xfId="0" applyNumberFormat="1" applyFont="1" applyBorder="1" applyAlignment="1">
      <alignment horizontal="right" vertical="center" wrapText="1" shrinkToFit="1"/>
    </xf>
    <xf numFmtId="4" fontId="2" fillId="0" borderId="59" xfId="0" applyNumberFormat="1" applyFont="1" applyBorder="1" applyAlignment="1">
      <alignment horizontal="right" vertical="center" wrapText="1" shrinkToFit="1"/>
    </xf>
    <xf numFmtId="4" fontId="2" fillId="0" borderId="0" xfId="0" applyNumberFormat="1" applyFont="1" applyAlignment="1">
      <alignment horizontal="right" vertical="center"/>
    </xf>
    <xf numFmtId="4" fontId="2" fillId="2" borderId="9" xfId="0" applyNumberFormat="1" applyFont="1" applyFill="1" applyBorder="1" applyAlignment="1">
      <alignment vertical="center" wrapText="1" shrinkToFit="1"/>
    </xf>
    <xf numFmtId="4" fontId="2" fillId="0" borderId="60" xfId="0" applyNumberFormat="1" applyFont="1" applyBorder="1" applyAlignment="1">
      <alignment horizontal="right" vertical="center" wrapText="1" shrinkToFit="1"/>
    </xf>
    <xf numFmtId="0" fontId="5" fillId="0" borderId="1" xfId="0" applyFont="1" applyBorder="1" applyAlignment="1">
      <alignment horizontal="justify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5" fillId="0" borderId="6" xfId="0" applyFont="1" applyBorder="1" applyAlignment="1">
      <alignment horizontal="justify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2" borderId="13" xfId="0" applyFont="1" applyFill="1" applyBorder="1" applyAlignment="1">
      <alignment horizontal="justify" wrapText="1"/>
    </xf>
    <xf numFmtId="0" fontId="5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0" fontId="5" fillId="0" borderId="54" xfId="0" applyFont="1" applyBorder="1" applyAlignment="1">
      <alignment horizontal="justify" vertical="center" wrapText="1"/>
    </xf>
    <xf numFmtId="0" fontId="5" fillId="0" borderId="55" xfId="0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justify" wrapText="1" shrinkToFit="1"/>
    </xf>
    <xf numFmtId="0" fontId="4" fillId="0" borderId="36" xfId="0" applyFont="1" applyBorder="1" applyAlignment="1">
      <alignment horizontal="justify" wrapText="1" shrinkToFit="1"/>
    </xf>
    <xf numFmtId="0" fontId="5" fillId="0" borderId="6" xfId="0" applyFont="1" applyBorder="1" applyAlignment="1">
      <alignment horizontal="justify" wrapText="1"/>
    </xf>
    <xf numFmtId="0" fontId="4" fillId="0" borderId="62" xfId="0" applyFont="1" applyBorder="1" applyAlignment="1">
      <alignment horizontal="justify" wrapText="1" shrinkToFit="1"/>
    </xf>
    <xf numFmtId="0" fontId="5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vertical="center"/>
    </xf>
    <xf numFmtId="4" fontId="2" fillId="0" borderId="63" xfId="0" applyNumberFormat="1" applyFont="1" applyBorder="1" applyAlignment="1">
      <alignment horizontal="right" vertical="center" wrapText="1" shrinkToFit="1"/>
    </xf>
    <xf numFmtId="0" fontId="5" fillId="0" borderId="6" xfId="0" applyFont="1" applyBorder="1" applyAlignment="1">
      <alignment wrapText="1" shrinkToFit="1"/>
    </xf>
    <xf numFmtId="0" fontId="5" fillId="0" borderId="57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left" vertical="distributed" wrapText="1"/>
    </xf>
    <xf numFmtId="0" fontId="4" fillId="0" borderId="8" xfId="0" applyFont="1" applyBorder="1" applyAlignment="1">
      <alignment vertical="center" wrapText="1" shrinkToFit="1"/>
    </xf>
    <xf numFmtId="0" fontId="4" fillId="0" borderId="64" xfId="0" applyFont="1" applyBorder="1" applyAlignment="1">
      <alignment vertical="center" wrapText="1" shrinkToFit="1"/>
    </xf>
    <xf numFmtId="0" fontId="4" fillId="2" borderId="8" xfId="0" applyFont="1" applyFill="1" applyBorder="1" applyAlignment="1">
      <alignment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vertical="center" wrapText="1" shrinkToFit="1"/>
    </xf>
    <xf numFmtId="0" fontId="2" fillId="0" borderId="34" xfId="0" applyFont="1" applyBorder="1" applyAlignment="1">
      <alignment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 shrinkToFit="1"/>
    </xf>
    <xf numFmtId="0" fontId="4" fillId="0" borderId="51" xfId="0" applyFont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 wrapText="1" shrinkToFit="1"/>
    </xf>
    <xf numFmtId="4" fontId="2" fillId="0" borderId="47" xfId="0" applyNumberFormat="1" applyFont="1" applyBorder="1" applyAlignment="1">
      <alignment vertical="center" wrapText="1" shrinkToFit="1"/>
    </xf>
    <xf numFmtId="4" fontId="2" fillId="0" borderId="32" xfId="0" applyNumberFormat="1" applyFont="1" applyBorder="1" applyAlignment="1">
      <alignment vertical="center" wrapText="1" shrinkToFit="1"/>
    </xf>
    <xf numFmtId="4" fontId="2" fillId="0" borderId="26" xfId="0" applyNumberFormat="1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 shrinkToFit="1"/>
    </xf>
    <xf numFmtId="4" fontId="2" fillId="0" borderId="7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3" xfId="0" applyFont="1" applyBorder="1" applyAlignment="1">
      <alignment vertical="center" wrapText="1" shrinkToFit="1"/>
    </xf>
    <xf numFmtId="4" fontId="2" fillId="0" borderId="2" xfId="0" applyNumberFormat="1" applyFont="1" applyBorder="1" applyAlignment="1">
      <alignment vertical="center" wrapText="1" shrinkToFit="1"/>
    </xf>
    <xf numFmtId="4" fontId="2" fillId="0" borderId="14" xfId="0" applyNumberFormat="1" applyFont="1" applyBorder="1" applyAlignment="1">
      <alignment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4" fontId="2" fillId="0" borderId="4" xfId="0" applyNumberFormat="1" applyFont="1" applyBorder="1" applyAlignment="1">
      <alignment vertical="center" wrapText="1" shrinkToFit="1"/>
    </xf>
    <xf numFmtId="4" fontId="3" fillId="0" borderId="17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25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4" fillId="0" borderId="6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11" xfId="0" applyFont="1" applyBorder="1" applyAlignment="1">
      <alignment vertical="center" wrapText="1" shrinkToFit="1"/>
    </xf>
    <xf numFmtId="0" fontId="4" fillId="0" borderId="3" xfId="0" applyFont="1" applyBorder="1" applyAlignment="1">
      <alignment vertical="center" wrapText="1" shrinkToFit="1"/>
    </xf>
    <xf numFmtId="0" fontId="7" fillId="0" borderId="0" xfId="0" applyFont="1" applyAlignment="1">
      <alignment wrapText="1" shrinkToFit="1"/>
    </xf>
    <xf numFmtId="0" fontId="7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3" fillId="0" borderId="47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4" fillId="0" borderId="5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right" vertical="center" wrapText="1" shrinkToFit="1"/>
    </xf>
    <xf numFmtId="4" fontId="2" fillId="0" borderId="32" xfId="0" applyNumberFormat="1" applyFont="1" applyBorder="1" applyAlignment="1">
      <alignment horizontal="right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4" fontId="2" fillId="0" borderId="23" xfId="0" applyNumberFormat="1" applyFont="1" applyBorder="1" applyAlignment="1">
      <alignment horizontal="right" vertical="center" wrapText="1" shrinkToFit="1"/>
    </xf>
    <xf numFmtId="4" fontId="2" fillId="0" borderId="26" xfId="0" applyNumberFormat="1" applyFont="1" applyBorder="1" applyAlignment="1">
      <alignment horizontal="right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5" fillId="0" borderId="22" xfId="0" applyFont="1" applyBorder="1" applyAlignment="1">
      <alignment horizontal="justify" wrapText="1"/>
    </xf>
    <xf numFmtId="0" fontId="5" fillId="0" borderId="23" xfId="0" applyFont="1" applyBorder="1" applyAlignment="1">
      <alignment horizontal="justify" wrapText="1"/>
    </xf>
    <xf numFmtId="0" fontId="5" fillId="0" borderId="47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" fontId="2" fillId="0" borderId="33" xfId="0" applyNumberFormat="1" applyFont="1" applyBorder="1" applyAlignment="1">
      <alignment horizontal="right" vertical="center" wrapText="1" shrinkToFit="1"/>
    </xf>
    <xf numFmtId="0" fontId="2" fillId="0" borderId="34" xfId="0" applyFont="1" applyBorder="1" applyAlignment="1">
      <alignment horizontal="right" vertical="center" wrapText="1" shrinkToFit="1"/>
    </xf>
    <xf numFmtId="0" fontId="2" fillId="0" borderId="35" xfId="0" applyFont="1" applyBorder="1" applyAlignment="1">
      <alignment horizontal="right" vertical="center" wrapText="1" shrinkToFit="1"/>
    </xf>
    <xf numFmtId="0" fontId="7" fillId="0" borderId="36" xfId="0" applyFont="1" applyBorder="1" applyAlignment="1">
      <alignment wrapText="1" shrinkToFit="1"/>
    </xf>
    <xf numFmtId="0" fontId="12" fillId="0" borderId="0" xfId="0" applyFont="1" applyAlignment="1">
      <alignment wrapText="1"/>
    </xf>
    <xf numFmtId="0" fontId="0" fillId="0" borderId="32" xfId="0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58" xfId="0" applyBorder="1" applyAlignment="1">
      <alignment vertical="center" wrapText="1"/>
    </xf>
    <xf numFmtId="4" fontId="2" fillId="0" borderId="53" xfId="0" applyNumberFormat="1" applyFont="1" applyBorder="1" applyAlignment="1">
      <alignment horizontal="right" vertical="center" wrapText="1" shrinkToFit="1"/>
    </xf>
    <xf numFmtId="0" fontId="0" fillId="0" borderId="51" xfId="0" applyBorder="1" applyAlignment="1">
      <alignment horizontal="right" vertical="center" wrapText="1" shrinkToFit="1"/>
    </xf>
    <xf numFmtId="0" fontId="4" fillId="0" borderId="4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right" vertical="center" wrapText="1" shrinkToFit="1"/>
    </xf>
    <xf numFmtId="0" fontId="2" fillId="0" borderId="13" xfId="0" applyFont="1" applyBorder="1" applyAlignment="1">
      <alignment horizontal="right" vertical="center" wrapText="1" shrinkToFi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4" fontId="2" fillId="0" borderId="51" xfId="0" applyNumberFormat="1" applyFont="1" applyBorder="1" applyAlignment="1">
      <alignment horizontal="right" vertical="center" wrapText="1" shrinkToFit="1"/>
    </xf>
    <xf numFmtId="4" fontId="2" fillId="0" borderId="44" xfId="0" applyNumberFormat="1" applyFont="1" applyBorder="1" applyAlignment="1">
      <alignment horizontal="right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14080-7D6F-48EF-A73E-DE77251AB886}">
  <dimension ref="B1:M106"/>
  <sheetViews>
    <sheetView tabSelected="1" view="pageBreakPreview" zoomScaleNormal="100" zoomScaleSheetLayoutView="100" workbookViewId="0">
      <selection activeCell="E2" sqref="E2"/>
    </sheetView>
  </sheetViews>
  <sheetFormatPr defaultRowHeight="15" x14ac:dyDescent="0.25"/>
  <cols>
    <col min="2" max="2" width="5.140625" customWidth="1"/>
    <col min="3" max="3" width="26" customWidth="1"/>
    <col min="4" max="4" width="27.85546875" customWidth="1"/>
    <col min="5" max="5" width="11.140625" customWidth="1"/>
    <col min="6" max="6" width="7.5703125" bestFit="1" customWidth="1"/>
    <col min="7" max="7" width="13.140625" bestFit="1" customWidth="1"/>
    <col min="8" max="8" width="16.140625" bestFit="1" customWidth="1"/>
    <col min="9" max="9" width="14.5703125" customWidth="1"/>
    <col min="10" max="10" width="14.42578125" hidden="1" customWidth="1"/>
    <col min="11" max="11" width="12.140625" hidden="1" customWidth="1"/>
    <col min="12" max="12" width="0" hidden="1" customWidth="1"/>
    <col min="13" max="13" width="11.42578125" bestFit="1" customWidth="1"/>
  </cols>
  <sheetData>
    <row r="1" spans="2:9" ht="120.75" customHeight="1" x14ac:dyDescent="0.25">
      <c r="E1" s="190" t="s">
        <v>73</v>
      </c>
      <c r="F1" s="190"/>
      <c r="G1" s="191"/>
      <c r="H1" s="191"/>
      <c r="I1" s="191"/>
    </row>
    <row r="3" spans="2:9" ht="48" customHeight="1" x14ac:dyDescent="0.3">
      <c r="C3" s="192" t="s">
        <v>50</v>
      </c>
      <c r="D3" s="192"/>
      <c r="E3" s="192"/>
      <c r="F3" s="192"/>
      <c r="G3" s="193"/>
      <c r="H3" s="193"/>
      <c r="I3" s="193"/>
    </row>
    <row r="5" spans="2:9" ht="17.25" x14ac:dyDescent="0.3">
      <c r="C5" s="192" t="s">
        <v>60</v>
      </c>
      <c r="D5" s="192"/>
      <c r="E5" s="192"/>
      <c r="F5" s="192"/>
      <c r="G5" s="193"/>
      <c r="H5" s="193"/>
      <c r="I5" s="193"/>
    </row>
    <row r="6" spans="2:9" ht="15.75" x14ac:dyDescent="0.25">
      <c r="C6" s="2"/>
      <c r="D6" s="2"/>
      <c r="E6" s="2"/>
      <c r="F6" s="2"/>
    </row>
    <row r="7" spans="2:9" x14ac:dyDescent="0.25">
      <c r="C7" s="194" t="s">
        <v>51</v>
      </c>
      <c r="D7" s="195"/>
      <c r="E7" s="195"/>
      <c r="F7" s="195"/>
      <c r="G7" s="195"/>
      <c r="H7" s="195"/>
    </row>
    <row r="8" spans="2:9" ht="15.75" thickBot="1" x14ac:dyDescent="0.3"/>
    <row r="9" spans="2:9" ht="48.75" thickBot="1" x14ac:dyDescent="0.3">
      <c r="B9" s="21" t="s">
        <v>1</v>
      </c>
      <c r="C9" s="1" t="s">
        <v>0</v>
      </c>
      <c r="D9" s="29" t="s">
        <v>7</v>
      </c>
      <c r="E9" s="30" t="s">
        <v>2</v>
      </c>
      <c r="F9" s="29" t="s">
        <v>3</v>
      </c>
      <c r="G9" s="30" t="s">
        <v>4</v>
      </c>
      <c r="H9" s="29" t="s">
        <v>5</v>
      </c>
      <c r="I9" s="18" t="s">
        <v>52</v>
      </c>
    </row>
    <row r="10" spans="2:9" ht="60" x14ac:dyDescent="0.25">
      <c r="B10" s="196">
        <v>1</v>
      </c>
      <c r="C10" s="199" t="s">
        <v>42</v>
      </c>
      <c r="D10" s="130" t="s">
        <v>41</v>
      </c>
      <c r="E10" s="131" t="s">
        <v>9</v>
      </c>
      <c r="F10" s="132">
        <v>1</v>
      </c>
      <c r="G10" s="133">
        <v>5000</v>
      </c>
      <c r="H10" s="134">
        <f>F10*G10</f>
        <v>5000</v>
      </c>
      <c r="I10" s="202">
        <f>SUM(H10:H13)</f>
        <v>269000</v>
      </c>
    </row>
    <row r="11" spans="2:9" x14ac:dyDescent="0.25">
      <c r="B11" s="197"/>
      <c r="C11" s="200"/>
      <c r="D11" s="74" t="s">
        <v>14</v>
      </c>
      <c r="E11" s="33" t="s">
        <v>6</v>
      </c>
      <c r="F11" s="32">
        <v>600</v>
      </c>
      <c r="G11" s="37">
        <v>40</v>
      </c>
      <c r="H11" s="31">
        <f t="shared" ref="H11:H13" si="0">F11*G11</f>
        <v>24000</v>
      </c>
      <c r="I11" s="203"/>
    </row>
    <row r="12" spans="2:9" ht="24" x14ac:dyDescent="0.25">
      <c r="B12" s="197"/>
      <c r="C12" s="200"/>
      <c r="D12" s="74" t="s">
        <v>15</v>
      </c>
      <c r="E12" s="33" t="s">
        <v>6</v>
      </c>
      <c r="F12" s="32">
        <v>400</v>
      </c>
      <c r="G12" s="37">
        <v>500</v>
      </c>
      <c r="H12" s="31">
        <f t="shared" si="0"/>
        <v>200000</v>
      </c>
      <c r="I12" s="203"/>
    </row>
    <row r="13" spans="2:9" ht="15.75" thickBot="1" x14ac:dyDescent="0.3">
      <c r="B13" s="198"/>
      <c r="C13" s="201"/>
      <c r="D13" s="75" t="s">
        <v>38</v>
      </c>
      <c r="E13" s="66" t="s">
        <v>6</v>
      </c>
      <c r="F13" s="116">
        <v>200</v>
      </c>
      <c r="G13" s="117">
        <v>200</v>
      </c>
      <c r="H13" s="118">
        <f t="shared" si="0"/>
        <v>40000</v>
      </c>
      <c r="I13" s="204"/>
    </row>
    <row r="14" spans="2:9" ht="24" x14ac:dyDescent="0.25">
      <c r="B14" s="184">
        <v>2</v>
      </c>
      <c r="C14" s="186" t="s">
        <v>16</v>
      </c>
      <c r="D14" s="69" t="s">
        <v>17</v>
      </c>
      <c r="E14" s="34" t="s">
        <v>6</v>
      </c>
      <c r="F14" s="22">
        <v>8</v>
      </c>
      <c r="G14" s="38">
        <v>1750</v>
      </c>
      <c r="H14" s="40">
        <f>F14*G14</f>
        <v>14000</v>
      </c>
      <c r="I14" s="188">
        <f>H14+H15</f>
        <v>20000</v>
      </c>
    </row>
    <row r="15" spans="2:9" ht="28.5" customHeight="1" thickBot="1" x14ac:dyDescent="0.3">
      <c r="B15" s="185"/>
      <c r="C15" s="187"/>
      <c r="D15" s="90" t="s">
        <v>18</v>
      </c>
      <c r="E15" s="35" t="s">
        <v>6</v>
      </c>
      <c r="F15" s="36">
        <v>8</v>
      </c>
      <c r="G15" s="39">
        <v>750</v>
      </c>
      <c r="H15" s="41">
        <f>F15*G15</f>
        <v>6000</v>
      </c>
      <c r="I15" s="189"/>
    </row>
    <row r="16" spans="2:9" x14ac:dyDescent="0.25">
      <c r="B16" s="184">
        <v>3</v>
      </c>
      <c r="C16" s="186" t="s">
        <v>19</v>
      </c>
      <c r="D16" s="212" t="s">
        <v>21</v>
      </c>
      <c r="E16" s="216" t="s">
        <v>6</v>
      </c>
      <c r="F16" s="197">
        <v>250</v>
      </c>
      <c r="G16" s="205">
        <v>200</v>
      </c>
      <c r="H16" s="207">
        <f>F16*G16</f>
        <v>50000</v>
      </c>
      <c r="I16" s="188">
        <f>H16+H17+H18</f>
        <v>50000</v>
      </c>
    </row>
    <row r="17" spans="2:9" x14ac:dyDescent="0.25">
      <c r="B17" s="185"/>
      <c r="C17" s="187"/>
      <c r="D17" s="213"/>
      <c r="E17" s="216"/>
      <c r="F17" s="197"/>
      <c r="G17" s="205"/>
      <c r="H17" s="207"/>
      <c r="I17" s="189"/>
    </row>
    <row r="18" spans="2:9" ht="15" customHeight="1" thickBot="1" x14ac:dyDescent="0.3">
      <c r="B18" s="210"/>
      <c r="C18" s="211"/>
      <c r="D18" s="214"/>
      <c r="E18" s="217"/>
      <c r="F18" s="198"/>
      <c r="G18" s="206"/>
      <c r="H18" s="208"/>
      <c r="I18" s="209"/>
    </row>
    <row r="19" spans="2:9" x14ac:dyDescent="0.25">
      <c r="B19" s="184">
        <v>4</v>
      </c>
      <c r="C19" s="186" t="s">
        <v>20</v>
      </c>
      <c r="D19" s="212" t="s">
        <v>22</v>
      </c>
      <c r="E19" s="215" t="s">
        <v>6</v>
      </c>
      <c r="F19" s="196">
        <v>250</v>
      </c>
      <c r="G19" s="218">
        <v>200</v>
      </c>
      <c r="H19" s="219">
        <f>F19*G19</f>
        <v>50000</v>
      </c>
      <c r="I19" s="188">
        <f>H19+H20+H21</f>
        <v>50000</v>
      </c>
    </row>
    <row r="20" spans="2:9" x14ac:dyDescent="0.25">
      <c r="B20" s="185"/>
      <c r="C20" s="187"/>
      <c r="D20" s="213"/>
      <c r="E20" s="216"/>
      <c r="F20" s="197"/>
      <c r="G20" s="205"/>
      <c r="H20" s="207"/>
      <c r="I20" s="189"/>
    </row>
    <row r="21" spans="2:9" ht="21.75" customHeight="1" thickBot="1" x14ac:dyDescent="0.3">
      <c r="B21" s="210"/>
      <c r="C21" s="211"/>
      <c r="D21" s="214"/>
      <c r="E21" s="217"/>
      <c r="F21" s="198"/>
      <c r="G21" s="206"/>
      <c r="H21" s="208"/>
      <c r="I21" s="209"/>
    </row>
    <row r="22" spans="2:9" hidden="1" x14ac:dyDescent="0.25">
      <c r="B22" s="220">
        <v>5</v>
      </c>
      <c r="C22" s="222"/>
      <c r="D22" s="224"/>
      <c r="E22" s="62"/>
      <c r="F22" s="8"/>
      <c r="G22" s="7"/>
      <c r="H22" s="25">
        <f t="shared" ref="H22:H39" si="1">F22*G22</f>
        <v>0</v>
      </c>
      <c r="I22" s="226">
        <f>H22+H23+H24</f>
        <v>0</v>
      </c>
    </row>
    <row r="23" spans="2:9" hidden="1" x14ac:dyDescent="0.25">
      <c r="B23" s="221"/>
      <c r="C23" s="223"/>
      <c r="D23" s="225"/>
      <c r="E23" s="19"/>
      <c r="F23" s="23"/>
      <c r="G23" s="15"/>
      <c r="H23" s="25">
        <f t="shared" si="1"/>
        <v>0</v>
      </c>
      <c r="I23" s="227"/>
    </row>
    <row r="24" spans="2:9" hidden="1" x14ac:dyDescent="0.25">
      <c r="B24" s="221"/>
      <c r="C24" s="223"/>
      <c r="D24" s="225"/>
      <c r="E24" s="19"/>
      <c r="F24" s="23"/>
      <c r="G24" s="15"/>
      <c r="H24" s="25">
        <f t="shared" si="1"/>
        <v>0</v>
      </c>
      <c r="I24" s="227"/>
    </row>
    <row r="25" spans="2:9" hidden="1" x14ac:dyDescent="0.25">
      <c r="B25" s="184">
        <v>6</v>
      </c>
      <c r="C25" s="222"/>
      <c r="D25" s="232"/>
      <c r="E25" s="62"/>
      <c r="F25" s="7"/>
      <c r="G25" s="7"/>
      <c r="H25" s="25">
        <f>F25*G25</f>
        <v>0</v>
      </c>
      <c r="I25" s="226">
        <f>H25+H26+H27</f>
        <v>0</v>
      </c>
    </row>
    <row r="26" spans="2:9" hidden="1" x14ac:dyDescent="0.25">
      <c r="B26" s="228"/>
      <c r="C26" s="230"/>
      <c r="D26" s="233"/>
      <c r="E26" s="63"/>
      <c r="F26" s="3"/>
      <c r="G26" s="3"/>
      <c r="H26" s="26">
        <f t="shared" si="1"/>
        <v>0</v>
      </c>
      <c r="I26" s="235"/>
    </row>
    <row r="27" spans="2:9" ht="129" hidden="1" customHeight="1" thickBot="1" x14ac:dyDescent="0.3">
      <c r="B27" s="229"/>
      <c r="C27" s="231"/>
      <c r="D27" s="234"/>
      <c r="E27" s="20"/>
      <c r="F27" s="6"/>
      <c r="G27" s="6"/>
      <c r="H27" s="24">
        <f t="shared" si="1"/>
        <v>0</v>
      </c>
      <c r="I27" s="236"/>
    </row>
    <row r="28" spans="2:9" hidden="1" x14ac:dyDescent="0.25">
      <c r="B28" s="184">
        <v>7</v>
      </c>
      <c r="C28" s="222"/>
      <c r="D28" s="232"/>
      <c r="E28" s="62"/>
      <c r="F28" s="7"/>
      <c r="G28" s="7"/>
      <c r="H28" s="25">
        <f t="shared" si="1"/>
        <v>0</v>
      </c>
      <c r="I28" s="226">
        <f>H28+H29+H34+H30+H31+H32+H33</f>
        <v>0</v>
      </c>
    </row>
    <row r="29" spans="2:9" hidden="1" x14ac:dyDescent="0.25">
      <c r="B29" s="228"/>
      <c r="C29" s="230"/>
      <c r="D29" s="233"/>
      <c r="E29" s="63"/>
      <c r="F29" s="3"/>
      <c r="G29" s="3"/>
      <c r="H29" s="26">
        <f t="shared" si="1"/>
        <v>0</v>
      </c>
      <c r="I29" s="235"/>
    </row>
    <row r="30" spans="2:9" ht="15.75" hidden="1" thickBot="1" x14ac:dyDescent="0.3">
      <c r="B30" s="237"/>
      <c r="C30" s="238"/>
      <c r="D30" s="239"/>
      <c r="E30" s="20"/>
      <c r="F30" s="9"/>
      <c r="G30" s="9"/>
      <c r="H30" s="28">
        <f t="shared" si="1"/>
        <v>0</v>
      </c>
      <c r="I30" s="240"/>
    </row>
    <row r="31" spans="2:9" hidden="1" x14ac:dyDescent="0.25">
      <c r="B31" s="237"/>
      <c r="C31" s="238"/>
      <c r="D31" s="239"/>
      <c r="E31" s="64"/>
      <c r="F31" s="9"/>
      <c r="G31" s="9"/>
      <c r="H31" s="28">
        <f t="shared" si="1"/>
        <v>0</v>
      </c>
      <c r="I31" s="240"/>
    </row>
    <row r="32" spans="2:9" hidden="1" x14ac:dyDescent="0.25">
      <c r="B32" s="237"/>
      <c r="C32" s="238"/>
      <c r="D32" s="239"/>
      <c r="E32" s="64"/>
      <c r="F32" s="9"/>
      <c r="G32" s="9"/>
      <c r="H32" s="28">
        <f t="shared" si="1"/>
        <v>0</v>
      </c>
      <c r="I32" s="240"/>
    </row>
    <row r="33" spans="2:9" ht="15.75" hidden="1" thickBot="1" x14ac:dyDescent="0.3">
      <c r="B33" s="237"/>
      <c r="C33" s="238"/>
      <c r="D33" s="239"/>
      <c r="E33" s="20"/>
      <c r="F33" s="9"/>
      <c r="G33" s="9"/>
      <c r="H33" s="28">
        <f t="shared" si="1"/>
        <v>0</v>
      </c>
      <c r="I33" s="240"/>
    </row>
    <row r="34" spans="2:9" ht="41.25" hidden="1" customHeight="1" thickBot="1" x14ac:dyDescent="0.3">
      <c r="B34" s="229"/>
      <c r="C34" s="231"/>
      <c r="D34" s="234"/>
      <c r="E34" s="20"/>
      <c r="F34" s="6"/>
      <c r="G34" s="6"/>
      <c r="H34" s="24">
        <f t="shared" si="1"/>
        <v>0</v>
      </c>
      <c r="I34" s="236"/>
    </row>
    <row r="35" spans="2:9" hidden="1" x14ac:dyDescent="0.25">
      <c r="B35" s="184">
        <v>8</v>
      </c>
      <c r="C35" s="222"/>
      <c r="D35" s="232"/>
      <c r="E35" s="62"/>
      <c r="F35" s="7"/>
      <c r="G35" s="7"/>
      <c r="H35" s="25">
        <f t="shared" si="1"/>
        <v>0</v>
      </c>
      <c r="I35" s="226">
        <f>H35+H36+H39+H37+H38</f>
        <v>0</v>
      </c>
    </row>
    <row r="36" spans="2:9" hidden="1" x14ac:dyDescent="0.25">
      <c r="B36" s="228"/>
      <c r="C36" s="230"/>
      <c r="D36" s="233"/>
      <c r="E36" s="63"/>
      <c r="F36" s="3"/>
      <c r="G36" s="3"/>
      <c r="H36" s="26">
        <f t="shared" si="1"/>
        <v>0</v>
      </c>
      <c r="I36" s="235"/>
    </row>
    <row r="37" spans="2:9" hidden="1" x14ac:dyDescent="0.25">
      <c r="B37" s="237"/>
      <c r="C37" s="238"/>
      <c r="D37" s="239"/>
      <c r="E37" s="64"/>
      <c r="F37" s="9"/>
      <c r="G37" s="9"/>
      <c r="H37" s="28">
        <f t="shared" si="1"/>
        <v>0</v>
      </c>
      <c r="I37" s="240"/>
    </row>
    <row r="38" spans="2:9" ht="15.75" hidden="1" thickBot="1" x14ac:dyDescent="0.3">
      <c r="B38" s="237"/>
      <c r="C38" s="238"/>
      <c r="D38" s="239"/>
      <c r="E38" s="20"/>
      <c r="F38" s="9"/>
      <c r="G38" s="9"/>
      <c r="H38" s="28">
        <f t="shared" si="1"/>
        <v>0</v>
      </c>
      <c r="I38" s="240"/>
    </row>
    <row r="39" spans="2:9" ht="33" hidden="1" customHeight="1" thickBot="1" x14ac:dyDescent="0.3">
      <c r="B39" s="229"/>
      <c r="C39" s="231"/>
      <c r="D39" s="234"/>
      <c r="E39" s="20"/>
      <c r="F39" s="6"/>
      <c r="G39" s="6"/>
      <c r="H39" s="24">
        <f t="shared" si="1"/>
        <v>0</v>
      </c>
      <c r="I39" s="236"/>
    </row>
    <row r="40" spans="2:9" hidden="1" x14ac:dyDescent="0.25">
      <c r="B40" s="184">
        <v>9</v>
      </c>
      <c r="C40" s="222"/>
      <c r="D40" s="232"/>
      <c r="E40" s="250"/>
      <c r="F40" s="253"/>
      <c r="G40" s="253"/>
      <c r="H40" s="241">
        <f>F40*G40</f>
        <v>0</v>
      </c>
      <c r="I40" s="226">
        <f>H40+H41+H42</f>
        <v>0</v>
      </c>
    </row>
    <row r="41" spans="2:9" hidden="1" x14ac:dyDescent="0.25">
      <c r="B41" s="228"/>
      <c r="C41" s="230"/>
      <c r="D41" s="233"/>
      <c r="E41" s="251"/>
      <c r="F41" s="254"/>
      <c r="G41" s="254"/>
      <c r="H41" s="242"/>
      <c r="I41" s="235"/>
    </row>
    <row r="42" spans="2:9" ht="15.75" hidden="1" thickBot="1" x14ac:dyDescent="0.3">
      <c r="B42" s="229"/>
      <c r="C42" s="231"/>
      <c r="D42" s="234"/>
      <c r="E42" s="252"/>
      <c r="F42" s="255"/>
      <c r="G42" s="255"/>
      <c r="H42" s="243"/>
      <c r="I42" s="236"/>
    </row>
    <row r="43" spans="2:9" ht="15.75" hidden="1" thickBot="1" x14ac:dyDescent="0.3">
      <c r="B43" s="88">
        <v>10</v>
      </c>
      <c r="C43" s="89"/>
      <c r="D43" s="19"/>
      <c r="E43" s="20"/>
      <c r="F43" s="15"/>
      <c r="G43" s="15"/>
      <c r="H43" s="27">
        <f t="shared" ref="H43:H44" si="2">F43*G43</f>
        <v>0</v>
      </c>
      <c r="I43" s="77">
        <f>F43*G43</f>
        <v>0</v>
      </c>
    </row>
    <row r="44" spans="2:9" hidden="1" x14ac:dyDescent="0.25">
      <c r="B44" s="184">
        <v>11</v>
      </c>
      <c r="C44" s="222"/>
      <c r="D44" s="232"/>
      <c r="E44" s="250"/>
      <c r="F44" s="253"/>
      <c r="G44" s="253"/>
      <c r="H44" s="241">
        <f t="shared" si="2"/>
        <v>0</v>
      </c>
      <c r="I44" s="226">
        <f>H44+H45+H46+H47+H48</f>
        <v>0</v>
      </c>
    </row>
    <row r="45" spans="2:9" hidden="1" x14ac:dyDescent="0.25">
      <c r="B45" s="228"/>
      <c r="C45" s="230"/>
      <c r="D45" s="233"/>
      <c r="E45" s="251"/>
      <c r="F45" s="254"/>
      <c r="G45" s="254"/>
      <c r="H45" s="242"/>
      <c r="I45" s="235"/>
    </row>
    <row r="46" spans="2:9" hidden="1" x14ac:dyDescent="0.25">
      <c r="B46" s="228"/>
      <c r="C46" s="230"/>
      <c r="D46" s="233"/>
      <c r="E46" s="251"/>
      <c r="F46" s="254"/>
      <c r="G46" s="254"/>
      <c r="H46" s="242"/>
      <c r="I46" s="235"/>
    </row>
    <row r="47" spans="2:9" hidden="1" x14ac:dyDescent="0.25">
      <c r="B47" s="244"/>
      <c r="C47" s="246"/>
      <c r="D47" s="248"/>
      <c r="E47" s="251"/>
      <c r="F47" s="254"/>
      <c r="G47" s="254"/>
      <c r="H47" s="242"/>
      <c r="I47" s="256"/>
    </row>
    <row r="48" spans="2:9" ht="15.75" hidden="1" thickBot="1" x14ac:dyDescent="0.3">
      <c r="B48" s="245"/>
      <c r="C48" s="247"/>
      <c r="D48" s="249"/>
      <c r="E48" s="252"/>
      <c r="F48" s="255"/>
      <c r="G48" s="255"/>
      <c r="H48" s="243"/>
      <c r="I48" s="257"/>
    </row>
    <row r="49" spans="2:13" hidden="1" x14ac:dyDescent="0.25">
      <c r="B49" s="258"/>
      <c r="C49" s="223"/>
      <c r="D49" s="261"/>
      <c r="E49" s="19"/>
      <c r="F49" s="15"/>
      <c r="G49" s="16"/>
      <c r="H49" s="17"/>
      <c r="I49" s="227">
        <f>H49+H50+H51+H52</f>
        <v>0</v>
      </c>
    </row>
    <row r="50" spans="2:13" hidden="1" x14ac:dyDescent="0.25">
      <c r="B50" s="228"/>
      <c r="C50" s="230"/>
      <c r="D50" s="262"/>
      <c r="E50" s="63"/>
      <c r="F50" s="3"/>
      <c r="G50" s="4"/>
      <c r="H50" s="5"/>
      <c r="I50" s="235"/>
    </row>
    <row r="51" spans="2:13" hidden="1" x14ac:dyDescent="0.25">
      <c r="B51" s="228"/>
      <c r="C51" s="230"/>
      <c r="D51" s="262"/>
      <c r="E51" s="63"/>
      <c r="F51" s="3"/>
      <c r="G51" s="4"/>
      <c r="H51" s="5"/>
      <c r="I51" s="235"/>
    </row>
    <row r="52" spans="2:13" ht="15.75" hidden="1" thickBot="1" x14ac:dyDescent="0.3">
      <c r="B52" s="259"/>
      <c r="C52" s="260"/>
      <c r="D52" s="263"/>
      <c r="E52" s="64"/>
      <c r="F52" s="9"/>
      <c r="G52" s="10"/>
      <c r="H52" s="11"/>
      <c r="I52" s="264"/>
    </row>
    <row r="53" spans="2:13" hidden="1" x14ac:dyDescent="0.25">
      <c r="B53" s="184"/>
      <c r="C53" s="222"/>
      <c r="D53" s="265"/>
      <c r="E53" s="62"/>
      <c r="F53" s="7"/>
      <c r="G53" s="13"/>
      <c r="H53" s="14"/>
      <c r="I53" s="226">
        <f>H53+H54</f>
        <v>0</v>
      </c>
    </row>
    <row r="54" spans="2:13" hidden="1" x14ac:dyDescent="0.25">
      <c r="B54" s="237"/>
      <c r="C54" s="238"/>
      <c r="D54" s="266"/>
      <c r="E54" s="64"/>
      <c r="F54" s="9"/>
      <c r="G54" s="10"/>
      <c r="H54" s="11"/>
      <c r="I54" s="240"/>
    </row>
    <row r="55" spans="2:13" ht="51.75" thickBot="1" x14ac:dyDescent="0.3">
      <c r="B55" s="183">
        <v>5</v>
      </c>
      <c r="C55" s="182" t="s">
        <v>66</v>
      </c>
      <c r="D55" s="135" t="s">
        <v>69</v>
      </c>
      <c r="E55" s="136" t="s">
        <v>6</v>
      </c>
      <c r="F55" s="137">
        <v>190</v>
      </c>
      <c r="G55" s="137">
        <v>100</v>
      </c>
      <c r="H55" s="138">
        <v>19000</v>
      </c>
      <c r="I55" s="149">
        <v>19000</v>
      </c>
    </row>
    <row r="56" spans="2:13" ht="51.75" thickBot="1" x14ac:dyDescent="0.3">
      <c r="B56" s="183">
        <v>6</v>
      </c>
      <c r="C56" s="182" t="s">
        <v>70</v>
      </c>
      <c r="D56" s="135" t="s">
        <v>67</v>
      </c>
      <c r="E56" s="136" t="s">
        <v>6</v>
      </c>
      <c r="F56" s="137">
        <v>60</v>
      </c>
      <c r="G56" s="137">
        <v>100</v>
      </c>
      <c r="H56" s="138">
        <v>6000</v>
      </c>
      <c r="I56" s="149">
        <v>6000</v>
      </c>
    </row>
    <row r="57" spans="2:13" x14ac:dyDescent="0.25">
      <c r="C57" s="267" t="s">
        <v>8</v>
      </c>
      <c r="D57" s="267"/>
      <c r="E57" s="267"/>
      <c r="F57" s="267"/>
      <c r="G57" s="267"/>
      <c r="H57" s="267"/>
      <c r="I57" s="12">
        <f>SUM(I10:I56)</f>
        <v>414000</v>
      </c>
      <c r="M57" s="97">
        <f>I56:I57-408000</f>
        <v>6000</v>
      </c>
    </row>
    <row r="58" spans="2:13" x14ac:dyDescent="0.25">
      <c r="C58" s="87"/>
      <c r="D58" s="87"/>
      <c r="E58" s="87"/>
      <c r="F58" s="87"/>
      <c r="G58" s="87"/>
      <c r="H58" s="87"/>
      <c r="I58" s="12"/>
    </row>
    <row r="59" spans="2:13" x14ac:dyDescent="0.25">
      <c r="C59" s="268" t="s">
        <v>53</v>
      </c>
      <c r="D59" s="269"/>
      <c r="E59" s="269"/>
      <c r="F59" s="269"/>
      <c r="G59" s="269"/>
      <c r="H59" s="269"/>
      <c r="I59" s="12"/>
    </row>
    <row r="60" spans="2:13" ht="15.75" thickBot="1" x14ac:dyDescent="0.3"/>
    <row r="61" spans="2:13" ht="42.75" customHeight="1" x14ac:dyDescent="0.25">
      <c r="B61" s="78">
        <v>1</v>
      </c>
      <c r="C61" s="179" t="s">
        <v>23</v>
      </c>
      <c r="D61" s="76" t="s">
        <v>22</v>
      </c>
      <c r="E61" s="46" t="s">
        <v>6</v>
      </c>
      <c r="F61" s="47">
        <v>250</v>
      </c>
      <c r="G61" s="47">
        <v>200</v>
      </c>
      <c r="H61" s="48">
        <f t="shared" ref="H61:H67" si="3">F61*G61</f>
        <v>50000</v>
      </c>
      <c r="I61" s="144">
        <f>H61</f>
        <v>50000</v>
      </c>
    </row>
    <row r="62" spans="2:13" ht="51.75" customHeight="1" thickBot="1" x14ac:dyDescent="0.3">
      <c r="B62" s="95">
        <v>2</v>
      </c>
      <c r="C62" s="98" t="s">
        <v>16</v>
      </c>
      <c r="D62" s="99" t="s">
        <v>46</v>
      </c>
      <c r="E62" s="49" t="s">
        <v>6</v>
      </c>
      <c r="F62" s="50">
        <v>8</v>
      </c>
      <c r="G62" s="6">
        <v>500</v>
      </c>
      <c r="H62" s="51">
        <f t="shared" si="3"/>
        <v>4000</v>
      </c>
      <c r="I62" s="145">
        <f>H62</f>
        <v>4000</v>
      </c>
    </row>
    <row r="63" spans="2:13" ht="33" customHeight="1" x14ac:dyDescent="0.25">
      <c r="B63" s="270">
        <v>3</v>
      </c>
      <c r="C63" s="272" t="s">
        <v>24</v>
      </c>
      <c r="D63" s="70" t="s">
        <v>25</v>
      </c>
      <c r="E63" s="52" t="s">
        <v>6</v>
      </c>
      <c r="F63" s="42">
        <v>650</v>
      </c>
      <c r="G63" s="53">
        <v>40</v>
      </c>
      <c r="H63" s="54">
        <f>F63*G63</f>
        <v>26000</v>
      </c>
      <c r="I63" s="274">
        <f>SUM(H63:H65)</f>
        <v>330000</v>
      </c>
    </row>
    <row r="64" spans="2:13" ht="48.75" x14ac:dyDescent="0.25">
      <c r="B64" s="271"/>
      <c r="C64" s="273"/>
      <c r="D64" s="139" t="s">
        <v>71</v>
      </c>
      <c r="E64" s="140" t="s">
        <v>6</v>
      </c>
      <c r="F64" s="141">
        <v>190</v>
      </c>
      <c r="G64" s="142">
        <v>100</v>
      </c>
      <c r="H64" s="143">
        <f t="shared" ref="H64" si="4">F64*G64</f>
        <v>19000</v>
      </c>
      <c r="I64" s="275"/>
    </row>
    <row r="65" spans="2:13" ht="48" customHeight="1" x14ac:dyDescent="0.25">
      <c r="B65" s="271"/>
      <c r="C65" s="273"/>
      <c r="D65" s="71" t="s">
        <v>43</v>
      </c>
      <c r="E65" s="55" t="s">
        <v>9</v>
      </c>
      <c r="F65" s="43">
        <v>1</v>
      </c>
      <c r="G65" s="56">
        <v>285000</v>
      </c>
      <c r="H65" s="45">
        <v>285000</v>
      </c>
      <c r="I65" s="275"/>
    </row>
    <row r="66" spans="2:13" ht="65.25" customHeight="1" x14ac:dyDescent="0.25">
      <c r="B66" s="271">
        <v>4</v>
      </c>
      <c r="C66" s="277" t="s">
        <v>39</v>
      </c>
      <c r="D66" s="73" t="s">
        <v>47</v>
      </c>
      <c r="E66" s="91" t="s">
        <v>13</v>
      </c>
      <c r="F66" s="43">
        <v>1</v>
      </c>
      <c r="G66" s="43">
        <v>55000</v>
      </c>
      <c r="H66" s="44">
        <f t="shared" si="3"/>
        <v>55000</v>
      </c>
      <c r="I66" s="278">
        <f>H66+H67</f>
        <v>105000</v>
      </c>
    </row>
    <row r="67" spans="2:13" ht="39" customHeight="1" thickBot="1" x14ac:dyDescent="0.3">
      <c r="B67" s="276"/>
      <c r="C67" s="201"/>
      <c r="D67" s="72" t="s">
        <v>34</v>
      </c>
      <c r="E67" s="82" t="s">
        <v>6</v>
      </c>
      <c r="F67" s="84">
        <v>250</v>
      </c>
      <c r="G67" s="84">
        <v>200</v>
      </c>
      <c r="H67" s="86">
        <f t="shared" si="3"/>
        <v>50000</v>
      </c>
      <c r="I67" s="279"/>
    </row>
    <row r="68" spans="2:13" x14ac:dyDescent="0.25">
      <c r="B68" s="220">
        <v>5</v>
      </c>
      <c r="C68" s="280" t="s">
        <v>26</v>
      </c>
      <c r="D68" s="212" t="s">
        <v>27</v>
      </c>
      <c r="E68" s="285" t="s">
        <v>6</v>
      </c>
      <c r="F68" s="287">
        <v>150</v>
      </c>
      <c r="G68" s="196">
        <v>40</v>
      </c>
      <c r="H68" s="219">
        <f>F68*G68</f>
        <v>6000</v>
      </c>
      <c r="I68" s="290">
        <f>H68+H69+H70+H71</f>
        <v>6000</v>
      </c>
    </row>
    <row r="69" spans="2:13" x14ac:dyDescent="0.25">
      <c r="B69" s="244"/>
      <c r="C69" s="281"/>
      <c r="D69" s="283"/>
      <c r="E69" s="286"/>
      <c r="F69" s="288"/>
      <c r="G69" s="197"/>
      <c r="H69" s="207"/>
      <c r="I69" s="291"/>
    </row>
    <row r="70" spans="2:13" x14ac:dyDescent="0.25">
      <c r="B70" s="244"/>
      <c r="C70" s="281"/>
      <c r="D70" s="283"/>
      <c r="E70" s="286"/>
      <c r="F70" s="288"/>
      <c r="G70" s="197"/>
      <c r="H70" s="207"/>
      <c r="I70" s="291"/>
    </row>
    <row r="71" spans="2:13" ht="15.75" thickBot="1" x14ac:dyDescent="0.3">
      <c r="B71" s="259"/>
      <c r="C71" s="282"/>
      <c r="D71" s="284"/>
      <c r="E71" s="286"/>
      <c r="F71" s="288"/>
      <c r="G71" s="197"/>
      <c r="H71" s="207"/>
      <c r="I71" s="292"/>
      <c r="K71" s="96"/>
    </row>
    <row r="72" spans="2:13" ht="59.25" customHeight="1" thickBot="1" x14ac:dyDescent="0.3">
      <c r="B72" s="178">
        <v>6</v>
      </c>
      <c r="C72" s="180" t="s">
        <v>59</v>
      </c>
      <c r="D72" s="119" t="s">
        <v>65</v>
      </c>
      <c r="E72" s="120" t="s">
        <v>6</v>
      </c>
      <c r="F72" s="121">
        <v>3000</v>
      </c>
      <c r="G72" s="121">
        <v>500</v>
      </c>
      <c r="H72" s="122">
        <f t="shared" ref="H72" si="5">F72*G72</f>
        <v>1500000</v>
      </c>
      <c r="I72" s="146">
        <f>H72</f>
        <v>1500000</v>
      </c>
    </row>
    <row r="73" spans="2:13" ht="59.25" customHeight="1" thickBot="1" x14ac:dyDescent="0.3">
      <c r="B73" s="178">
        <v>7</v>
      </c>
      <c r="C73" s="180" t="s">
        <v>59</v>
      </c>
      <c r="D73" s="119" t="s">
        <v>72</v>
      </c>
      <c r="E73" s="120" t="s">
        <v>6</v>
      </c>
      <c r="F73" s="121">
        <v>80</v>
      </c>
      <c r="G73" s="121">
        <v>100</v>
      </c>
      <c r="H73" s="122">
        <v>8000</v>
      </c>
      <c r="I73" s="146">
        <v>8000</v>
      </c>
    </row>
    <row r="74" spans="2:13" ht="59.25" customHeight="1" thickBot="1" x14ac:dyDescent="0.3">
      <c r="B74" s="115">
        <v>8</v>
      </c>
      <c r="C74" s="181" t="s">
        <v>61</v>
      </c>
      <c r="D74" s="123" t="s">
        <v>62</v>
      </c>
      <c r="E74" s="110" t="s">
        <v>13</v>
      </c>
      <c r="F74" s="112">
        <v>1</v>
      </c>
      <c r="G74" s="112">
        <v>150000</v>
      </c>
      <c r="H74" s="109">
        <v>150000</v>
      </c>
      <c r="I74" s="147">
        <v>150000</v>
      </c>
      <c r="J74">
        <v>349</v>
      </c>
      <c r="K74" s="97">
        <f>I72+H62</f>
        <v>1504000</v>
      </c>
    </row>
    <row r="75" spans="2:13" x14ac:dyDescent="0.25">
      <c r="C75" s="267" t="s">
        <v>10</v>
      </c>
      <c r="D75" s="267"/>
      <c r="E75" s="267"/>
      <c r="F75" s="267"/>
      <c r="G75" s="267"/>
      <c r="H75" s="267"/>
      <c r="I75" s="148">
        <f>SUM(I61:I74)</f>
        <v>2153000</v>
      </c>
      <c r="K75" s="97"/>
      <c r="M75" s="97">
        <f>I75-2150000</f>
        <v>3000</v>
      </c>
    </row>
    <row r="77" spans="2:13" x14ac:dyDescent="0.25">
      <c r="C77" s="289" t="s">
        <v>54</v>
      </c>
      <c r="D77" s="289"/>
      <c r="E77" s="289"/>
      <c r="F77" s="289"/>
      <c r="G77" s="289"/>
      <c r="H77" s="289"/>
    </row>
    <row r="78" spans="2:13" ht="15.75" thickBot="1" x14ac:dyDescent="0.3"/>
    <row r="79" spans="2:13" ht="15" customHeight="1" x14ac:dyDescent="0.25">
      <c r="B79" s="270">
        <v>1</v>
      </c>
      <c r="C79" s="272" t="s">
        <v>28</v>
      </c>
      <c r="D79" s="67" t="s">
        <v>29</v>
      </c>
      <c r="E79" s="57" t="s">
        <v>6</v>
      </c>
      <c r="F79" s="83">
        <v>500</v>
      </c>
      <c r="G79" s="83">
        <v>200</v>
      </c>
      <c r="H79" s="85">
        <f t="shared" ref="H79:H86" si="6">F79*G79</f>
        <v>100000</v>
      </c>
      <c r="I79" s="274">
        <f>H79+H80+H81+H82</f>
        <v>700000</v>
      </c>
    </row>
    <row r="80" spans="2:13" ht="38.25" x14ac:dyDescent="0.25">
      <c r="B80" s="271"/>
      <c r="C80" s="273"/>
      <c r="D80" s="68" t="s">
        <v>40</v>
      </c>
      <c r="E80" s="58" t="s">
        <v>6</v>
      </c>
      <c r="F80" s="3">
        <v>420</v>
      </c>
      <c r="G80" s="93">
        <v>647</v>
      </c>
      <c r="H80" s="45">
        <v>272000</v>
      </c>
      <c r="I80" s="275"/>
      <c r="J80">
        <v>349</v>
      </c>
    </row>
    <row r="81" spans="2:13" ht="40.5" customHeight="1" x14ac:dyDescent="0.25">
      <c r="B81" s="271"/>
      <c r="C81" s="273"/>
      <c r="D81" s="68" t="s">
        <v>44</v>
      </c>
      <c r="E81" s="58" t="s">
        <v>6</v>
      </c>
      <c r="F81" s="9">
        <v>1000</v>
      </c>
      <c r="G81" s="94">
        <v>28</v>
      </c>
      <c r="H81" s="92">
        <f>F81*G81</f>
        <v>28000</v>
      </c>
      <c r="I81" s="275"/>
      <c r="J81">
        <v>349</v>
      </c>
    </row>
    <row r="82" spans="2:13" ht="36.75" thickBot="1" x14ac:dyDescent="0.3">
      <c r="B82" s="271"/>
      <c r="C82" s="273"/>
      <c r="D82" s="161" t="s">
        <v>30</v>
      </c>
      <c r="E82" s="162" t="s">
        <v>9</v>
      </c>
      <c r="F82" s="103">
        <v>1</v>
      </c>
      <c r="G82" s="94">
        <v>300000</v>
      </c>
      <c r="H82" s="92">
        <f>F82*G82</f>
        <v>300000</v>
      </c>
      <c r="I82" s="275"/>
    </row>
    <row r="83" spans="2:13" ht="26.25" thickBot="1" x14ac:dyDescent="0.3">
      <c r="B83" s="114">
        <v>2</v>
      </c>
      <c r="C83" s="176" t="s">
        <v>31</v>
      </c>
      <c r="D83" s="169" t="s">
        <v>32</v>
      </c>
      <c r="E83" s="170" t="s">
        <v>6</v>
      </c>
      <c r="F83" s="111">
        <v>500</v>
      </c>
      <c r="G83" s="171">
        <v>40</v>
      </c>
      <c r="H83" s="108">
        <f t="shared" si="6"/>
        <v>20000</v>
      </c>
      <c r="I83" s="172">
        <f>F83*G83</f>
        <v>20000</v>
      </c>
    </row>
    <row r="84" spans="2:13" ht="51.75" thickBot="1" x14ac:dyDescent="0.3">
      <c r="B84" s="178">
        <v>3</v>
      </c>
      <c r="C84" s="177" t="s">
        <v>16</v>
      </c>
      <c r="D84" s="174" t="s">
        <v>17</v>
      </c>
      <c r="E84" s="175" t="s">
        <v>6</v>
      </c>
      <c r="F84" s="121">
        <v>8</v>
      </c>
      <c r="G84" s="163">
        <v>1375</v>
      </c>
      <c r="H84" s="138">
        <f t="shared" si="6"/>
        <v>11000</v>
      </c>
      <c r="I84" s="146">
        <f>H84</f>
        <v>11000</v>
      </c>
      <c r="J84">
        <v>349</v>
      </c>
      <c r="K84" s="97">
        <f>H81+H80+H84</f>
        <v>311000</v>
      </c>
    </row>
    <row r="85" spans="2:13" hidden="1" x14ac:dyDescent="0.25">
      <c r="B85" s="88">
        <v>5</v>
      </c>
      <c r="C85" s="89"/>
      <c r="D85" s="113"/>
      <c r="E85" s="173"/>
      <c r="F85" s="15"/>
      <c r="G85" s="15"/>
      <c r="H85" s="27">
        <f t="shared" si="6"/>
        <v>0</v>
      </c>
      <c r="I85" s="77">
        <f>H85</f>
        <v>0</v>
      </c>
    </row>
    <row r="86" spans="2:13" hidden="1" x14ac:dyDescent="0.25">
      <c r="B86" s="81">
        <v>6</v>
      </c>
      <c r="C86" s="80"/>
      <c r="D86" s="59"/>
      <c r="E86" s="60"/>
      <c r="F86" s="8"/>
      <c r="G86" s="7"/>
      <c r="H86" s="25">
        <f t="shared" si="6"/>
        <v>0</v>
      </c>
      <c r="I86" s="79">
        <f>H86</f>
        <v>0</v>
      </c>
    </row>
    <row r="87" spans="2:13" ht="15.75" customHeight="1" x14ac:dyDescent="0.25">
      <c r="C87" s="293" t="s">
        <v>11</v>
      </c>
      <c r="D87" s="293"/>
      <c r="E87" s="293"/>
      <c r="F87" s="293"/>
      <c r="G87" s="293"/>
      <c r="H87" s="293"/>
      <c r="I87" s="61">
        <f>I79+I83+I84</f>
        <v>731000</v>
      </c>
      <c r="M87" s="97">
        <f>I87-731000</f>
        <v>0</v>
      </c>
    </row>
    <row r="89" spans="2:13" ht="15" customHeight="1" x14ac:dyDescent="0.25">
      <c r="C89" s="268" t="s">
        <v>55</v>
      </c>
      <c r="D89" s="268"/>
      <c r="E89" s="268"/>
      <c r="F89" s="268"/>
      <c r="G89" s="268"/>
      <c r="H89" s="268"/>
    </row>
    <row r="90" spans="2:13" ht="15.75" thickBot="1" x14ac:dyDescent="0.3"/>
    <row r="91" spans="2:13" ht="64.5" x14ac:dyDescent="0.25">
      <c r="B91" s="270">
        <v>1</v>
      </c>
      <c r="C91" s="296" t="s">
        <v>33</v>
      </c>
      <c r="D91" s="165" t="s">
        <v>68</v>
      </c>
      <c r="E91" s="124" t="s">
        <v>6</v>
      </c>
      <c r="F91" s="125">
        <v>110</v>
      </c>
      <c r="G91" s="125">
        <v>100</v>
      </c>
      <c r="H91" s="126">
        <v>11000</v>
      </c>
      <c r="I91" s="298">
        <f>SUM(H91:H92)</f>
        <v>91000</v>
      </c>
    </row>
    <row r="92" spans="2:13" ht="27" thickBot="1" x14ac:dyDescent="0.3">
      <c r="B92" s="295"/>
      <c r="C92" s="297"/>
      <c r="D92" s="166" t="s">
        <v>35</v>
      </c>
      <c r="E92" s="102" t="s">
        <v>13</v>
      </c>
      <c r="F92" s="103">
        <v>2</v>
      </c>
      <c r="G92" s="9">
        <v>40000</v>
      </c>
      <c r="H92" s="92">
        <f t="shared" ref="H92:H99" si="7">F92*G92</f>
        <v>80000</v>
      </c>
      <c r="I92" s="299"/>
    </row>
    <row r="93" spans="2:13" ht="60.75" customHeight="1" thickBot="1" x14ac:dyDescent="0.3">
      <c r="B93" s="127">
        <v>2</v>
      </c>
      <c r="C93" s="164" t="s">
        <v>58</v>
      </c>
      <c r="D93" s="168" t="s">
        <v>57</v>
      </c>
      <c r="E93" s="128" t="s">
        <v>6</v>
      </c>
      <c r="F93" s="129">
        <v>50</v>
      </c>
      <c r="G93" s="121">
        <v>1000</v>
      </c>
      <c r="H93" s="122">
        <v>50000</v>
      </c>
      <c r="I93" s="150">
        <f>F93*G93</f>
        <v>50000</v>
      </c>
    </row>
    <row r="94" spans="2:13" ht="24.75" x14ac:dyDescent="0.25">
      <c r="B94" s="258">
        <v>3</v>
      </c>
      <c r="C94" s="300" t="s">
        <v>16</v>
      </c>
      <c r="D94" s="167" t="s">
        <v>17</v>
      </c>
      <c r="E94" s="107" t="s">
        <v>6</v>
      </c>
      <c r="F94" s="15">
        <v>10</v>
      </c>
      <c r="G94" s="15">
        <v>1500</v>
      </c>
      <c r="H94" s="27">
        <f t="shared" si="7"/>
        <v>15000</v>
      </c>
      <c r="I94" s="302">
        <f t="shared" ref="I94" si="8">H94+H95</f>
        <v>22000</v>
      </c>
    </row>
    <row r="95" spans="2:13" ht="28.5" customHeight="1" thickBot="1" x14ac:dyDescent="0.3">
      <c r="B95" s="185"/>
      <c r="C95" s="301"/>
      <c r="D95" s="157" t="s">
        <v>18</v>
      </c>
      <c r="E95" s="158" t="s">
        <v>6</v>
      </c>
      <c r="F95" s="159">
        <v>7</v>
      </c>
      <c r="G95" s="159">
        <v>1000</v>
      </c>
      <c r="H95" s="160">
        <f t="shared" si="7"/>
        <v>7000</v>
      </c>
      <c r="I95" s="303"/>
    </row>
    <row r="96" spans="2:13" ht="30.75" customHeight="1" x14ac:dyDescent="0.25">
      <c r="B96" s="270">
        <v>4</v>
      </c>
      <c r="C96" s="304" t="s">
        <v>36</v>
      </c>
      <c r="D96" s="154" t="s">
        <v>37</v>
      </c>
      <c r="E96" s="107" t="s">
        <v>6</v>
      </c>
      <c r="F96" s="15">
        <v>60</v>
      </c>
      <c r="G96" s="15">
        <v>500</v>
      </c>
      <c r="H96" s="27">
        <f t="shared" si="7"/>
        <v>30000</v>
      </c>
      <c r="I96" s="307">
        <f>SUM(H96:H99)</f>
        <v>880000</v>
      </c>
    </row>
    <row r="97" spans="2:13" ht="42" customHeight="1" x14ac:dyDescent="0.25">
      <c r="B97" s="271"/>
      <c r="C97" s="305"/>
      <c r="D97" s="151" t="s">
        <v>45</v>
      </c>
      <c r="E97" s="152" t="s">
        <v>9</v>
      </c>
      <c r="F97" s="3">
        <v>1</v>
      </c>
      <c r="G97" s="3">
        <v>350000</v>
      </c>
      <c r="H97" s="26">
        <v>350000</v>
      </c>
      <c r="I97" s="307"/>
    </row>
    <row r="98" spans="2:13" ht="39" customHeight="1" x14ac:dyDescent="0.25">
      <c r="B98" s="271"/>
      <c r="C98" s="305"/>
      <c r="D98" s="153" t="s">
        <v>48</v>
      </c>
      <c r="E98" s="152" t="s">
        <v>6</v>
      </c>
      <c r="F98" s="3">
        <v>500</v>
      </c>
      <c r="G98" s="3">
        <v>900</v>
      </c>
      <c r="H98" s="26">
        <v>350000</v>
      </c>
      <c r="I98" s="307"/>
    </row>
    <row r="99" spans="2:13" ht="42" customHeight="1" thickBot="1" x14ac:dyDescent="0.3">
      <c r="B99" s="276"/>
      <c r="C99" s="306"/>
      <c r="D99" s="155" t="s">
        <v>49</v>
      </c>
      <c r="E99" s="123" t="s">
        <v>6</v>
      </c>
      <c r="F99" s="155">
        <v>1000</v>
      </c>
      <c r="G99" s="156">
        <v>150</v>
      </c>
      <c r="H99" s="109">
        <f t="shared" si="7"/>
        <v>150000</v>
      </c>
      <c r="I99" s="308"/>
      <c r="J99">
        <v>349</v>
      </c>
      <c r="K99" s="97">
        <f>H93+H94+H95+H96+H99</f>
        <v>252000</v>
      </c>
    </row>
    <row r="100" spans="2:13" ht="34.5" customHeight="1" x14ac:dyDescent="0.25">
      <c r="C100" s="267" t="s">
        <v>12</v>
      </c>
      <c r="D100" s="267"/>
      <c r="E100" s="267"/>
      <c r="F100" s="267"/>
      <c r="G100" s="267"/>
      <c r="H100" s="267"/>
      <c r="I100" s="61">
        <f>SUM(I91:I99)</f>
        <v>1043000</v>
      </c>
      <c r="J100">
        <v>226</v>
      </c>
      <c r="K100" s="97">
        <f>I100-K99</f>
        <v>791000</v>
      </c>
      <c r="M100" s="97">
        <f>I100-1052000</f>
        <v>-9000</v>
      </c>
    </row>
    <row r="102" spans="2:13" ht="17.25" x14ac:dyDescent="0.3">
      <c r="D102" s="294" t="s">
        <v>56</v>
      </c>
      <c r="E102" s="294"/>
      <c r="F102" s="294"/>
      <c r="G102" s="294"/>
      <c r="H102" s="294"/>
      <c r="I102" s="65">
        <f>SUM(I100,I87,I75,I57)</f>
        <v>4341000</v>
      </c>
      <c r="J102" s="97"/>
    </row>
    <row r="104" spans="2:13" hidden="1" x14ac:dyDescent="0.25"/>
    <row r="105" spans="2:13" ht="15.75" hidden="1" x14ac:dyDescent="0.25">
      <c r="C105" s="101" t="s">
        <v>63</v>
      </c>
      <c r="D105" s="106">
        <v>226</v>
      </c>
      <c r="E105" s="106">
        <v>346</v>
      </c>
      <c r="F105" s="106"/>
      <c r="G105" s="106">
        <v>349</v>
      </c>
      <c r="H105" s="106" t="s">
        <v>64</v>
      </c>
      <c r="I105" s="101"/>
    </row>
    <row r="106" spans="2:13" ht="15.75" hidden="1" x14ac:dyDescent="0.25">
      <c r="C106" s="100"/>
      <c r="D106" s="104">
        <f>390000+646000+420000+803000</f>
        <v>2259000</v>
      </c>
      <c r="E106" s="105">
        <v>0</v>
      </c>
      <c r="F106" s="105"/>
      <c r="G106" s="104">
        <f>18000+1504000+311000+249000</f>
        <v>2082000</v>
      </c>
      <c r="H106" s="104">
        <f>SUM(D106:G106)</f>
        <v>4341000</v>
      </c>
      <c r="I106" s="97">
        <f>I102-H106</f>
        <v>0</v>
      </c>
    </row>
  </sheetData>
  <mergeCells count="100">
    <mergeCell ref="C100:H100"/>
    <mergeCell ref="D102:H102"/>
    <mergeCell ref="C79:C82"/>
    <mergeCell ref="B79:B82"/>
    <mergeCell ref="I79:I82"/>
    <mergeCell ref="B91:B92"/>
    <mergeCell ref="C91:C92"/>
    <mergeCell ref="I91:I92"/>
    <mergeCell ref="B94:B95"/>
    <mergeCell ref="C94:C95"/>
    <mergeCell ref="I94:I95"/>
    <mergeCell ref="B96:B99"/>
    <mergeCell ref="C96:C99"/>
    <mergeCell ref="I96:I99"/>
    <mergeCell ref="C77:H77"/>
    <mergeCell ref="I68:I71"/>
    <mergeCell ref="C75:H75"/>
    <mergeCell ref="C87:H87"/>
    <mergeCell ref="C89:H89"/>
    <mergeCell ref="B66:B67"/>
    <mergeCell ref="C66:C67"/>
    <mergeCell ref="I66:I67"/>
    <mergeCell ref="B68:B71"/>
    <mergeCell ref="C68:C71"/>
    <mergeCell ref="D68:D71"/>
    <mergeCell ref="E68:E71"/>
    <mergeCell ref="F68:F71"/>
    <mergeCell ref="G68:G71"/>
    <mergeCell ref="H68:H71"/>
    <mergeCell ref="C57:H57"/>
    <mergeCell ref="C59:H59"/>
    <mergeCell ref="B63:B65"/>
    <mergeCell ref="C63:C65"/>
    <mergeCell ref="I63:I65"/>
    <mergeCell ref="B49:B52"/>
    <mergeCell ref="C49:C52"/>
    <mergeCell ref="D49:D52"/>
    <mergeCell ref="I49:I52"/>
    <mergeCell ref="B53:B54"/>
    <mergeCell ref="C53:C54"/>
    <mergeCell ref="D53:D54"/>
    <mergeCell ref="I53:I54"/>
    <mergeCell ref="H40:H42"/>
    <mergeCell ref="I40:I42"/>
    <mergeCell ref="B44:B48"/>
    <mergeCell ref="C44:C48"/>
    <mergeCell ref="D44:D48"/>
    <mergeCell ref="E44:E48"/>
    <mergeCell ref="F44:F48"/>
    <mergeCell ref="G44:G48"/>
    <mergeCell ref="H44:H48"/>
    <mergeCell ref="I44:I48"/>
    <mergeCell ref="B40:B42"/>
    <mergeCell ref="C40:C42"/>
    <mergeCell ref="D40:D42"/>
    <mergeCell ref="E40:E42"/>
    <mergeCell ref="F40:F42"/>
    <mergeCell ref="G40:G42"/>
    <mergeCell ref="B28:B34"/>
    <mergeCell ref="C28:C34"/>
    <mergeCell ref="D28:D34"/>
    <mergeCell ref="I28:I34"/>
    <mergeCell ref="B35:B39"/>
    <mergeCell ref="C35:C39"/>
    <mergeCell ref="D35:D39"/>
    <mergeCell ref="I35:I39"/>
    <mergeCell ref="B22:B24"/>
    <mergeCell ref="C22:C24"/>
    <mergeCell ref="D22:D24"/>
    <mergeCell ref="I22:I24"/>
    <mergeCell ref="B25:B27"/>
    <mergeCell ref="C25:C27"/>
    <mergeCell ref="D25:D27"/>
    <mergeCell ref="I25:I27"/>
    <mergeCell ref="G16:G18"/>
    <mergeCell ref="H16:H18"/>
    <mergeCell ref="I16:I18"/>
    <mergeCell ref="B19:B21"/>
    <mergeCell ref="C19:C21"/>
    <mergeCell ref="D19:D21"/>
    <mergeCell ref="E19:E21"/>
    <mergeCell ref="F19:F21"/>
    <mergeCell ref="G19:G21"/>
    <mergeCell ref="H19:H21"/>
    <mergeCell ref="I19:I21"/>
    <mergeCell ref="B16:B18"/>
    <mergeCell ref="C16:C18"/>
    <mergeCell ref="D16:D18"/>
    <mergeCell ref="E16:E18"/>
    <mergeCell ref="F16:F18"/>
    <mergeCell ref="B14:B15"/>
    <mergeCell ref="C14:C15"/>
    <mergeCell ref="I14:I15"/>
    <mergeCell ref="E1:I1"/>
    <mergeCell ref="C3:I3"/>
    <mergeCell ref="C5:I5"/>
    <mergeCell ref="C7:H7"/>
    <mergeCell ref="B10:B13"/>
    <mergeCell ref="C10:C13"/>
    <mergeCell ref="I10:I13"/>
  </mergeCells>
  <pageMargins left="0.7" right="0.7" top="0.75" bottom="0.75" header="0.3" footer="0.3"/>
  <pageSetup paperSize="9" scale="57" orientation="portrait" copies="2" r:id="rId1"/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0801 _культура</vt:lpstr>
      <vt:lpstr>'0801 _культура'!Область_печати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2023-01-31T12:19:28Z</cp:lastPrinted>
  <dcterms:created xsi:type="dcterms:W3CDTF">2019-11-12T11:46:16Z</dcterms:created>
  <dcterms:modified xsi:type="dcterms:W3CDTF">2023-01-31T12:52:27Z</dcterms:modified>
</cp:coreProperties>
</file>