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 defaultThemeVersion="124226"/>
  <xr:revisionPtr revIDLastSave="0" documentId="13_ncr:1_{03FE1E92-1DF1-4CC1-BB2C-820ADC3437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.1 доходы" sheetId="13" r:id="rId1"/>
    <sheet name="Прилож 2 расходы ведомств" sheetId="10" r:id="rId2"/>
    <sheet name="Прилож.3 Источники" sheetId="11" r:id="rId3"/>
  </sheets>
  <definedNames>
    <definedName name="OLE_LINK1" localSheetId="0">'Прилож.1 доходы'!$C$67</definedName>
    <definedName name="_xlnm.Print_Area" localSheetId="1">'Прилож 2 расходы ведомств'!$A$1:$F$192</definedName>
    <definedName name="_xlnm.Print_Area" localSheetId="0">'Прилож.1 доходы'!$A$1:$I$72</definedName>
    <definedName name="_xlnm.Print_Area" localSheetId="2">'Прилож.3 Источники'!$A$1:$C$17</definedName>
  </definedNames>
  <calcPr calcId="191029"/>
</workbook>
</file>

<file path=xl/calcChain.xml><?xml version="1.0" encoding="utf-8"?>
<calcChain xmlns="http://schemas.openxmlformats.org/spreadsheetml/2006/main">
  <c r="E193" i="10" l="1"/>
  <c r="E190" i="10" l="1"/>
  <c r="E189" i="10" s="1"/>
  <c r="E188" i="10" s="1"/>
  <c r="E187" i="10" s="1"/>
  <c r="E186" i="10" s="1"/>
  <c r="D42" i="13"/>
  <c r="D30" i="13"/>
  <c r="D29" i="13" s="1"/>
  <c r="H69" i="13"/>
  <c r="G69" i="13"/>
  <c r="G68" i="13" s="1"/>
  <c r="F69" i="13"/>
  <c r="F68" i="13" s="1"/>
  <c r="E69" i="13"/>
  <c r="E68" i="13" s="1"/>
  <c r="D69" i="13"/>
  <c r="D68" i="13" s="1"/>
  <c r="H68" i="13"/>
  <c r="D65" i="13"/>
  <c r="D64" i="13" s="1"/>
  <c r="H65" i="13"/>
  <c r="G65" i="13"/>
  <c r="F65" i="13"/>
  <c r="E65" i="13"/>
  <c r="E64" i="13" s="1"/>
  <c r="H64" i="13"/>
  <c r="G64" i="13"/>
  <c r="F64" i="13"/>
  <c r="H63" i="13"/>
  <c r="H59" i="13" s="1"/>
  <c r="H58" i="13" s="1"/>
  <c r="D61" i="13"/>
  <c r="D60" i="13" s="1"/>
  <c r="D55" i="13"/>
  <c r="D54" i="13" s="1"/>
  <c r="D52" i="13"/>
  <c r="D41" i="13"/>
  <c r="D39" i="13"/>
  <c r="H30" i="13"/>
  <c r="H28" i="13" s="1"/>
  <c r="G30" i="13"/>
  <c r="F30" i="13"/>
  <c r="F28" i="13" s="1"/>
  <c r="E30" i="13"/>
  <c r="E28" i="13" s="1"/>
  <c r="G28" i="13"/>
  <c r="D25" i="13"/>
  <c r="D24" i="13" s="1"/>
  <c r="D23" i="13" s="1"/>
  <c r="D21" i="13"/>
  <c r="E18" i="13"/>
  <c r="E17" i="13" s="1"/>
  <c r="H17" i="13"/>
  <c r="G17" i="13"/>
  <c r="F17" i="13"/>
  <c r="D17" i="13"/>
  <c r="G15" i="13"/>
  <c r="G14" i="13" s="1"/>
  <c r="G13" i="13" s="1"/>
  <c r="G12" i="13" s="1"/>
  <c r="F15" i="13"/>
  <c r="F14" i="13" s="1"/>
  <c r="F13" i="13" s="1"/>
  <c r="E15" i="13"/>
  <c r="E14" i="13" s="1"/>
  <c r="H14" i="13"/>
  <c r="H13" i="13" s="1"/>
  <c r="H12" i="13" s="1"/>
  <c r="H11" i="13" s="1"/>
  <c r="D14" i="13"/>
  <c r="E13" i="13" l="1"/>
  <c r="E12" i="13" s="1"/>
  <c r="D13" i="13"/>
  <c r="D12" i="13" s="1"/>
  <c r="G11" i="13"/>
  <c r="G72" i="13" s="1"/>
  <c r="E63" i="13"/>
  <c r="E59" i="13" s="1"/>
  <c r="E58" i="13" s="1"/>
  <c r="D63" i="13"/>
  <c r="D59" i="13" s="1"/>
  <c r="D58" i="13" s="1"/>
  <c r="G63" i="13"/>
  <c r="G59" i="13" s="1"/>
  <c r="G58" i="13" s="1"/>
  <c r="H72" i="13"/>
  <c r="D51" i="13"/>
  <c r="F12" i="13"/>
  <c r="F11" i="13" s="1"/>
  <c r="D38" i="13"/>
  <c r="D28" i="13" s="1"/>
  <c r="E11" i="13"/>
  <c r="E72" i="13" s="1"/>
  <c r="F63" i="13"/>
  <c r="F59" i="13" s="1"/>
  <c r="F58" i="13" s="1"/>
  <c r="D11" i="13" l="1"/>
  <c r="D72" i="13" s="1"/>
  <c r="L72" i="13" s="1"/>
  <c r="F72" i="13"/>
  <c r="G137" i="10" l="1"/>
  <c r="G142" i="10"/>
  <c r="G164" i="10" l="1"/>
  <c r="H164" i="10" s="1"/>
  <c r="G167" i="10"/>
  <c r="H167" i="10" s="1"/>
  <c r="G181" i="10"/>
  <c r="G185" i="10"/>
  <c r="H185" i="10" s="1"/>
  <c r="H131" i="10"/>
  <c r="H137" i="10"/>
  <c r="H142" i="10"/>
  <c r="G82" i="10"/>
  <c r="G83" i="10"/>
  <c r="G84" i="10"/>
  <c r="H84" i="10" s="1"/>
  <c r="G85" i="10"/>
  <c r="G86" i="10"/>
  <c r="H86" i="10" s="1"/>
  <c r="G87" i="10"/>
  <c r="G88" i="10"/>
  <c r="G89" i="10"/>
  <c r="G90" i="10"/>
  <c r="H90" i="10" s="1"/>
  <c r="G91" i="10"/>
  <c r="G92" i="10"/>
  <c r="G93" i="10"/>
  <c r="H93" i="10" s="1"/>
  <c r="G94" i="10"/>
  <c r="G95" i="10"/>
  <c r="G96" i="10"/>
  <c r="H96" i="10" s="1"/>
  <c r="G97" i="10"/>
  <c r="G98" i="10"/>
  <c r="G99" i="10"/>
  <c r="H99" i="10" s="1"/>
  <c r="G100" i="10"/>
  <c r="G101" i="10"/>
  <c r="G102" i="10"/>
  <c r="H102" i="10" s="1"/>
  <c r="G103" i="10"/>
  <c r="G104" i="10"/>
  <c r="G105" i="10"/>
  <c r="G106" i="10"/>
  <c r="G107" i="10"/>
  <c r="H107" i="10" s="1"/>
  <c r="G108" i="10"/>
  <c r="G109" i="10"/>
  <c r="G110" i="10"/>
  <c r="G111" i="10"/>
  <c r="H111" i="10" s="1"/>
  <c r="G112" i="10"/>
  <c r="G113" i="10"/>
  <c r="G114" i="10"/>
  <c r="G115" i="10"/>
  <c r="H115" i="10" s="1"/>
  <c r="G116" i="10"/>
  <c r="G117" i="10"/>
  <c r="G118" i="10"/>
  <c r="G119" i="10"/>
  <c r="H119" i="10" s="1"/>
  <c r="G120" i="10"/>
  <c r="G121" i="10"/>
  <c r="G122" i="10"/>
  <c r="H122" i="10" s="1"/>
  <c r="G123" i="10"/>
  <c r="G124" i="10"/>
  <c r="G125" i="10"/>
  <c r="H125" i="10" s="1"/>
  <c r="G126" i="10"/>
  <c r="G127" i="10"/>
  <c r="G128" i="10"/>
  <c r="H128" i="10" s="1"/>
  <c r="G129" i="10"/>
  <c r="G130" i="10"/>
  <c r="G78" i="10"/>
  <c r="G79" i="10"/>
  <c r="G80" i="10"/>
  <c r="G81" i="10"/>
  <c r="G56" i="10"/>
  <c r="G57" i="10"/>
  <c r="G58" i="10"/>
  <c r="H58" i="10" s="1"/>
  <c r="G59" i="10"/>
  <c r="G60" i="10"/>
  <c r="G61" i="10"/>
  <c r="H61" i="10" s="1"/>
  <c r="G62" i="10"/>
  <c r="G63" i="10"/>
  <c r="G64" i="10"/>
  <c r="H64" i="10" s="1"/>
  <c r="G65" i="10"/>
  <c r="G66" i="10"/>
  <c r="G67" i="10"/>
  <c r="G68" i="10"/>
  <c r="G69" i="10"/>
  <c r="H69" i="10" s="1"/>
  <c r="G70" i="10"/>
  <c r="G71" i="10"/>
  <c r="G72" i="10"/>
  <c r="G73" i="10"/>
  <c r="G74" i="10"/>
  <c r="G75" i="10"/>
  <c r="H75" i="10" s="1"/>
  <c r="G76" i="10"/>
  <c r="G77" i="10"/>
  <c r="H77" i="10" s="1"/>
  <c r="H82" i="10" l="1"/>
  <c r="H181" i="10"/>
  <c r="G146" i="10" l="1"/>
  <c r="G147" i="10"/>
  <c r="H147" i="10" s="1"/>
  <c r="G150" i="10"/>
  <c r="G154" i="10"/>
  <c r="G155" i="10"/>
  <c r="H155" i="10" s="1"/>
  <c r="G158" i="10"/>
  <c r="H158" i="10" s="1"/>
  <c r="G50" i="10"/>
  <c r="G51" i="10"/>
  <c r="G52" i="10"/>
  <c r="G53" i="10"/>
  <c r="H53" i="10" s="1"/>
  <c r="G54" i="10"/>
  <c r="G55" i="10"/>
  <c r="G33" i="10"/>
  <c r="G34" i="10"/>
  <c r="G35" i="10"/>
  <c r="H35" i="10" s="1"/>
  <c r="G38" i="10"/>
  <c r="H38" i="10" s="1"/>
  <c r="G39" i="10"/>
  <c r="G40" i="10"/>
  <c r="H40" i="10" s="1"/>
  <c r="G41" i="10"/>
  <c r="G42" i="10"/>
  <c r="H42" i="10" s="1"/>
  <c r="G14" i="10"/>
  <c r="H14" i="10" s="1"/>
  <c r="G22" i="10"/>
  <c r="G23" i="10"/>
  <c r="G44" i="10"/>
  <c r="H44" i="10" s="1"/>
  <c r="G45" i="10"/>
  <c r="G46" i="10"/>
  <c r="G47" i="10"/>
  <c r="H47" i="10" s="1"/>
  <c r="G48" i="10"/>
  <c r="G49" i="10"/>
  <c r="H49" i="10" s="1"/>
  <c r="G43" i="10"/>
  <c r="G183" i="10"/>
  <c r="H183" i="10" s="1"/>
  <c r="G141" i="10"/>
  <c r="G25" i="10"/>
  <c r="H25" i="10" s="1"/>
  <c r="G156" i="10" l="1"/>
  <c r="G171" i="10"/>
  <c r="H171" i="10" s="1"/>
  <c r="G140" i="10"/>
  <c r="G182" i="10"/>
  <c r="G29" i="10"/>
  <c r="H29" i="10" s="1"/>
  <c r="G21" i="10"/>
  <c r="H21" i="10" s="1"/>
  <c r="G157" i="10"/>
  <c r="G153" i="10"/>
  <c r="G169" i="10"/>
  <c r="H169" i="10" s="1"/>
  <c r="G179" i="10"/>
  <c r="G180" i="10"/>
  <c r="G18" i="10"/>
  <c r="H18" i="10" s="1"/>
  <c r="G136" i="10"/>
  <c r="G175" i="10"/>
  <c r="G176" i="10"/>
  <c r="H176" i="10" s="1"/>
  <c r="G184" i="10"/>
  <c r="G166" i="10"/>
  <c r="G163" i="10"/>
  <c r="G151" i="10"/>
  <c r="H151" i="10" s="1"/>
  <c r="G36" i="10"/>
  <c r="G37" i="10"/>
  <c r="G13" i="10"/>
  <c r="G17" i="10"/>
  <c r="G28" i="10"/>
  <c r="G32" i="10"/>
  <c r="G135" i="10"/>
  <c r="G145" i="10"/>
  <c r="G162" i="10"/>
  <c r="G20" i="10"/>
  <c r="H23" i="10"/>
  <c r="G149" i="10" l="1"/>
  <c r="G139" i="10"/>
  <c r="G152" i="10"/>
  <c r="G138" i="10"/>
  <c r="G24" i="10"/>
  <c r="G168" i="10"/>
  <c r="G178" i="10"/>
  <c r="G174" i="10"/>
  <c r="G170" i="10"/>
  <c r="G27" i="10"/>
  <c r="G134" i="10"/>
  <c r="G16" i="10"/>
  <c r="G31" i="10"/>
  <c r="G12" i="10"/>
  <c r="G173" i="10" l="1"/>
  <c r="G165" i="10"/>
  <c r="G19" i="10"/>
  <c r="G144" i="10"/>
  <c r="G148" i="10"/>
  <c r="G161" i="10"/>
  <c r="G172" i="10" l="1"/>
  <c r="G26" i="10"/>
  <c r="G143" i="10"/>
  <c r="G133" i="10"/>
  <c r="G15" i="10"/>
  <c r="G11" i="10"/>
  <c r="G177" i="10"/>
  <c r="E43" i="10"/>
  <c r="H43" i="10" l="1"/>
  <c r="G132" i="10"/>
  <c r="G10" i="10"/>
  <c r="G160" i="10"/>
  <c r="G9" i="10"/>
  <c r="E63" i="10"/>
  <c r="H63" i="10" l="1"/>
  <c r="G30" i="10"/>
  <c r="G159" i="10"/>
  <c r="E62" i="10"/>
  <c r="H62" i="10" l="1"/>
  <c r="G192" i="10"/>
  <c r="E110" i="10"/>
  <c r="E109" i="10" l="1"/>
  <c r="H109" i="10" s="1"/>
  <c r="H110" i="10"/>
  <c r="E150" i="10"/>
  <c r="H150" i="10" s="1"/>
  <c r="E141" i="10"/>
  <c r="E85" i="10"/>
  <c r="E83" i="10"/>
  <c r="E81" i="10"/>
  <c r="H81" i="10" s="1"/>
  <c r="H85" i="10" l="1"/>
  <c r="E140" i="10"/>
  <c r="H141" i="10"/>
  <c r="H83" i="10"/>
  <c r="E149" i="10"/>
  <c r="H149" i="10" s="1"/>
  <c r="E80" i="10"/>
  <c r="E17" i="10"/>
  <c r="H17" i="10" s="1"/>
  <c r="C11" i="11"/>
  <c r="C10" i="11" s="1"/>
  <c r="C9" i="11" s="1"/>
  <c r="C15" i="11"/>
  <c r="C14" i="11" s="1"/>
  <c r="C13" i="11" s="1"/>
  <c r="H80" i="10" l="1"/>
  <c r="E139" i="10"/>
  <c r="H140" i="10"/>
  <c r="E148" i="10"/>
  <c r="H148" i="10" s="1"/>
  <c r="E138" i="10" l="1"/>
  <c r="H139" i="10"/>
  <c r="E184" i="10"/>
  <c r="H184" i="10" s="1"/>
  <c r="E182" i="10"/>
  <c r="E180" i="10"/>
  <c r="E175" i="10"/>
  <c r="H175" i="10" s="1"/>
  <c r="E170" i="10"/>
  <c r="E168" i="10"/>
  <c r="E166" i="10"/>
  <c r="E163" i="10"/>
  <c r="E157" i="10"/>
  <c r="E154" i="10"/>
  <c r="E146" i="10"/>
  <c r="E136" i="10"/>
  <c r="E130" i="10"/>
  <c r="E127" i="10"/>
  <c r="E124" i="10"/>
  <c r="E121" i="10"/>
  <c r="E118" i="10"/>
  <c r="E114" i="10"/>
  <c r="E106" i="10"/>
  <c r="E98" i="10"/>
  <c r="E95" i="10"/>
  <c r="E92" i="10"/>
  <c r="E89" i="10"/>
  <c r="E76" i="10"/>
  <c r="E74" i="10"/>
  <c r="E68" i="10"/>
  <c r="F61" i="10"/>
  <c r="F60" i="10" s="1"/>
  <c r="E60" i="10"/>
  <c r="F58" i="10"/>
  <c r="F57" i="10" s="1"/>
  <c r="F56" i="10" s="1"/>
  <c r="F55" i="10" s="1"/>
  <c r="F54" i="10" s="1"/>
  <c r="E57" i="10"/>
  <c r="E52" i="10"/>
  <c r="H52" i="10" s="1"/>
  <c r="E48" i="10"/>
  <c r="E46" i="10"/>
  <c r="H46" i="10" s="1"/>
  <c r="E41" i="10"/>
  <c r="E39" i="10"/>
  <c r="E37" i="10"/>
  <c r="H37" i="10" s="1"/>
  <c r="E34" i="10"/>
  <c r="E28" i="10"/>
  <c r="E24" i="10"/>
  <c r="E22" i="10"/>
  <c r="E20" i="10"/>
  <c r="E16" i="10"/>
  <c r="H16" i="10" s="1"/>
  <c r="E13" i="10"/>
  <c r="H13" i="10" s="1"/>
  <c r="H34" i="10" l="1"/>
  <c r="H22" i="10"/>
  <c r="H76" i="10"/>
  <c r="H118" i="10"/>
  <c r="H157" i="10"/>
  <c r="H24" i="10"/>
  <c r="E120" i="10"/>
  <c r="H120" i="10" s="1"/>
  <c r="H121" i="10"/>
  <c r="H136" i="10"/>
  <c r="H163" i="10"/>
  <c r="H60" i="10"/>
  <c r="E97" i="10"/>
  <c r="H97" i="10" s="1"/>
  <c r="H98" i="10"/>
  <c r="H130" i="10"/>
  <c r="H170" i="10"/>
  <c r="H89" i="10"/>
  <c r="H28" i="10"/>
  <c r="H41" i="10"/>
  <c r="H68" i="10"/>
  <c r="H92" i="10"/>
  <c r="H106" i="10"/>
  <c r="H124" i="10"/>
  <c r="H146" i="10"/>
  <c r="H166" i="10"/>
  <c r="H180" i="10"/>
  <c r="H20" i="10"/>
  <c r="H74" i="10"/>
  <c r="H95" i="10"/>
  <c r="E113" i="10"/>
  <c r="H114" i="10"/>
  <c r="E126" i="10"/>
  <c r="H126" i="10" s="1"/>
  <c r="H127" i="10"/>
  <c r="H154" i="10"/>
  <c r="H168" i="10"/>
  <c r="H182" i="10"/>
  <c r="H138" i="10"/>
  <c r="H57" i="10"/>
  <c r="H39" i="10"/>
  <c r="H48" i="10"/>
  <c r="E36" i="10"/>
  <c r="E51" i="10"/>
  <c r="H51" i="10" s="1"/>
  <c r="E117" i="10"/>
  <c r="E91" i="10"/>
  <c r="E129" i="10"/>
  <c r="E56" i="10"/>
  <c r="E156" i="10"/>
  <c r="E123" i="10"/>
  <c r="E88" i="10"/>
  <c r="E94" i="10"/>
  <c r="E153" i="10"/>
  <c r="E45" i="10"/>
  <c r="E73" i="10"/>
  <c r="E12" i="10"/>
  <c r="H12" i="10" s="1"/>
  <c r="E19" i="10"/>
  <c r="H19" i="10" s="1"/>
  <c r="E27" i="10"/>
  <c r="E33" i="10"/>
  <c r="H33" i="10" s="1"/>
  <c r="E59" i="10"/>
  <c r="E67" i="10"/>
  <c r="E101" i="10"/>
  <c r="E105" i="10"/>
  <c r="E135" i="10"/>
  <c r="E145" i="10"/>
  <c r="E162" i="10"/>
  <c r="H162" i="10" s="1"/>
  <c r="E165" i="10"/>
  <c r="H165" i="10" s="1"/>
  <c r="E174" i="10"/>
  <c r="E179" i="10"/>
  <c r="H135" i="10" l="1"/>
  <c r="H88" i="10"/>
  <c r="H129" i="10"/>
  <c r="H174" i="10"/>
  <c r="H59" i="10"/>
  <c r="H105" i="10"/>
  <c r="H73" i="10"/>
  <c r="H101" i="10"/>
  <c r="H27" i="10"/>
  <c r="H123" i="10"/>
  <c r="H91" i="10"/>
  <c r="H94" i="10"/>
  <c r="H179" i="10"/>
  <c r="H145" i="10"/>
  <c r="H67" i="10"/>
  <c r="H153" i="10"/>
  <c r="H156" i="10"/>
  <c r="H117" i="10"/>
  <c r="E112" i="10"/>
  <c r="H112" i="10" s="1"/>
  <c r="H113" i="10"/>
  <c r="H56" i="10"/>
  <c r="H36" i="10"/>
  <c r="H45" i="10"/>
  <c r="E32" i="10"/>
  <c r="E54" i="10"/>
  <c r="E50" i="10"/>
  <c r="H50" i="10" s="1"/>
  <c r="E116" i="10"/>
  <c r="E55" i="10"/>
  <c r="H55" i="10" s="1"/>
  <c r="E144" i="10"/>
  <c r="H144" i="10" s="1"/>
  <c r="E152" i="10"/>
  <c r="E72" i="10"/>
  <c r="E71" i="10"/>
  <c r="E134" i="10"/>
  <c r="E173" i="10"/>
  <c r="H173" i="10" s="1"/>
  <c r="E161" i="10"/>
  <c r="H161" i="10" s="1"/>
  <c r="E104" i="10"/>
  <c r="E100" i="10"/>
  <c r="E66" i="10"/>
  <c r="E26" i="10"/>
  <c r="H26" i="10" s="1"/>
  <c r="E11" i="10"/>
  <c r="H11" i="10" s="1"/>
  <c r="E178" i="10"/>
  <c r="E15" i="10"/>
  <c r="H32" i="10" l="1"/>
  <c r="E31" i="10"/>
  <c r="H100" i="10"/>
  <c r="H104" i="10"/>
  <c r="H71" i="10"/>
  <c r="H178" i="10"/>
  <c r="H134" i="10"/>
  <c r="H72" i="10"/>
  <c r="H116" i="10"/>
  <c r="H15" i="10"/>
  <c r="H66" i="10"/>
  <c r="H152" i="10"/>
  <c r="H54" i="10"/>
  <c r="E87" i="10"/>
  <c r="H87" i="10" s="1"/>
  <c r="E10" i="10"/>
  <c r="H10" i="10" s="1"/>
  <c r="E108" i="10"/>
  <c r="E143" i="10"/>
  <c r="H143" i="10" s="1"/>
  <c r="E70" i="10"/>
  <c r="H31" i="10"/>
  <c r="E177" i="10"/>
  <c r="E65" i="10"/>
  <c r="E160" i="10"/>
  <c r="H160" i="10" s="1"/>
  <c r="E133" i="10"/>
  <c r="H108" i="10" l="1"/>
  <c r="H177" i="10"/>
  <c r="H65" i="10"/>
  <c r="H133" i="10"/>
  <c r="H70" i="10"/>
  <c r="E103" i="10"/>
  <c r="E172" i="10"/>
  <c r="E9" i="10"/>
  <c r="E132" i="10"/>
  <c r="E79" i="10"/>
  <c r="E159" i="10"/>
  <c r="H9" i="10" l="1"/>
  <c r="H103" i="10"/>
  <c r="H79" i="10"/>
  <c r="H159" i="10"/>
  <c r="H172" i="10"/>
  <c r="H132" i="10"/>
  <c r="E78" i="10"/>
  <c r="H78" i="10" s="1"/>
  <c r="E30" i="10" l="1"/>
  <c r="E192" i="10" s="1"/>
  <c r="E194" i="10" s="1"/>
  <c r="H30" i="10" l="1"/>
  <c r="H192" i="10" l="1"/>
  <c r="F192" i="10"/>
</calcChain>
</file>

<file path=xl/sharedStrings.xml><?xml version="1.0" encoding="utf-8"?>
<sst xmlns="http://schemas.openxmlformats.org/spreadsheetml/2006/main" count="750" uniqueCount="321">
  <si>
    <t>Глава МО Автово__________________</t>
  </si>
  <si>
    <t>Г.Б.Трусканов</t>
  </si>
  <si>
    <t>Код адмнистратора</t>
  </si>
  <si>
    <t xml:space="preserve">Код </t>
  </si>
  <si>
    <t>Наименование источника доходов</t>
  </si>
  <si>
    <t>Сумма (тыс.руб.)</t>
  </si>
  <si>
    <t>1 квартал</t>
  </si>
  <si>
    <t>2 квартал</t>
  </si>
  <si>
    <t>3 квартал</t>
  </si>
  <si>
    <t>4 квартал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</si>
  <si>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</si>
  <si>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</si>
  <si>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</si>
  <si>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</si>
  <si>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</si>
  <si>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</si>
  <si>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</si>
  <si>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</si>
  <si>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</si>
  <si>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</si>
  <si>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</si>
  <si>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</si>
  <si>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</si>
  <si>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</si>
  <si>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</si>
  <si>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</si>
  <si>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</si>
  <si>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</si>
  <si>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</si>
  <si>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</si>
  <si>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</si>
  <si>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</si>
  <si>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</si>
  <si>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</si>
  <si>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</si>
  <si>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1 13 00000 00 0000 000</t>
  </si>
  <si>
    <t xml:space="preserve"> 1 13 02000 00 0000 130 </t>
  </si>
  <si>
    <t>Доходы от компенсации затрат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</si>
  <si>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</si>
  <si>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</si>
  <si>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</si>
  <si>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</si>
  <si>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</si>
  <si>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928</t>
  </si>
  <si>
    <t>1 13 02993 03 0200 130</t>
  </si>
  <si>
    <t>Другие виды прочих доходов от компенсаций затрат бюджетов внутригородских муниципальных образований Санкт-Петербурга</t>
  </si>
  <si>
    <t xml:space="preserve"> 1 16 00000 00 0000 000</t>
  </si>
  <si>
    <t>ШТРАФЫ, САНКЦИИ, ВОЗМЕЩЕНИЕ УЩЕРБА</t>
  </si>
  <si>
    <t>806</t>
  </si>
  <si>
    <t>807</t>
  </si>
  <si>
    <t>824</t>
  </si>
  <si>
    <t>850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</si>
  <si>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</si>
  <si>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</si>
  <si>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</si>
  <si>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</si>
  <si>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</si>
  <si>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</si>
  <si>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</si>
  <si>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</si>
  <si>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</si>
  <si>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</si>
  <si>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1 17 05030 03 0100 180</t>
  </si>
  <si>
    <t>Возврат средств  полученных и не использованных учреждениями и организациями в прошлые годы</t>
  </si>
  <si>
    <t>1 17 05030 03 0200 180</t>
  </si>
  <si>
    <t>Другие виды прочих неналоговых доходов бюджетов внутригородских муниципальных образований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</si>
  <si>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</si>
  <si>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</si>
  <si>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</si>
  <si>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</si>
  <si>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</si>
  <si>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</si>
  <si>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</si>
  <si>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</si>
  <si>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</si>
  <si>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</si>
  <si>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</si>
  <si>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</si>
  <si>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</si>
  <si>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</si>
  <si>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815</t>
  </si>
  <si>
    <t>825</t>
  </si>
  <si>
    <t>Код раздела, подраздела</t>
  </si>
  <si>
    <t>Код целевой статьи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</si>
  <si>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</si>
  <si>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 </t>
  </si>
  <si>
    <t xml:space="preserve">Глава муниципального образования         </t>
  </si>
  <si>
    <t>0102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</si>
  <si>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</si>
  <si>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</si>
  <si>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</si>
  <si>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</si>
  <si>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</si>
  <si>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</si>
  <si>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</si>
  <si>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</si>
  <si>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</si>
  <si>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</si>
  <si>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</si>
  <si>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</si>
  <si>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</si>
  <si>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</si>
  <si>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</si>
  <si>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0104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</si>
  <si>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</si>
  <si>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</si>
  <si>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</si>
  <si>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</si>
  <si>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</si>
  <si>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</si>
  <si>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</si>
  <si>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>0111</t>
  </si>
  <si>
    <t>07001 00061</t>
  </si>
  <si>
    <t>Резервные средства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</si>
  <si>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</si>
  <si>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0113</t>
  </si>
  <si>
    <t>09205 00441</t>
  </si>
  <si>
    <t>Уплата прочих налогов, сборов и иных платежей</t>
  </si>
  <si>
    <t xml:space="preserve">НАЦИОНАЛЬНАЯ БЕЗОПАСНОСТЬ И ПРАВООХРАНИТЕЛЬНАЯ ДЕЯТЕЛЬНОСТЬ       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</si>
  <si>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</si>
  <si>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</si>
  <si>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0309</t>
  </si>
  <si>
    <t xml:space="preserve">21903 00091 </t>
  </si>
  <si>
    <t>НАЦИОНАЛЬНАЯ ЭКОНОМИКА</t>
  </si>
  <si>
    <t>Общеэкономические вопросы</t>
  </si>
  <si>
    <t>Выполнение функций муниципальным казенным учреждением "Автовский Центр благоустройства и социального развития"</t>
  </si>
  <si>
    <t>0401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</si>
  <si>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</si>
  <si>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</si>
  <si>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</si>
  <si>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 xml:space="preserve">ЖИЛИЩНО-КОММУНАЛЬНОЕ ХОЗЯЙСТВО      </t>
  </si>
  <si>
    <t xml:space="preserve">Благоустройство  </t>
  </si>
  <si>
    <t>0503</t>
  </si>
  <si>
    <t>60001 01131</t>
  </si>
  <si>
    <t>60001 03133</t>
  </si>
  <si>
    <t>Озеленение территорий зеленых насаждений общего пользования местного значения, в том числе организацию работ по компенсационному озеленению, осуществляемому в соответствии с законом Санкт-Петербурга, содержание, включая уборку, территорий зеленых насаждений общего пользования местного значения, в том числе расположенных на них элементов благоустройства, ремонт объектов зеленых насаждений и защиту зеленых насаждений в границах указанных территорий</t>
  </si>
  <si>
    <t>60003 01151</t>
  </si>
  <si>
    <t>60004 01161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</si>
  <si>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</si>
  <si>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</si>
  <si>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 xml:space="preserve">ОБРАЗОВАНИЕ         </t>
  </si>
  <si>
    <t>Профессиональная подготовка, переподготовка и повышение квалификации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</si>
  <si>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</si>
  <si>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0705</t>
  </si>
  <si>
    <t>00205 00181</t>
  </si>
  <si>
    <t>Выполнение функций муниципальным казенным учреждением "Физкультурно-спортивный клуб "Автово"</t>
  </si>
  <si>
    <t>Организация и проведение досуговых мероприятий для жителей муниципального образования</t>
  </si>
  <si>
    <t>43102 00561</t>
  </si>
  <si>
    <t>Другие вопросы в области образования</t>
  </si>
  <si>
    <t>0709</t>
  </si>
  <si>
    <t>79501 00491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</si>
  <si>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</si>
  <si>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</si>
  <si>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</si>
  <si>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</si>
  <si>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</si>
  <si>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</si>
  <si>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</si>
  <si>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</si>
  <si>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</si>
  <si>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</si>
  <si>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</si>
  <si>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</si>
  <si>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</si>
  <si>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</si>
  <si>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</si>
  <si>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 xml:space="preserve">СОЦИАЛЬНАЯ ПОЛИТИКА             </t>
  </si>
  <si>
    <t>Пенсионное обеспечение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</si>
  <si>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</si>
  <si>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1001</t>
  </si>
  <si>
    <t>50501 00231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</si>
  <si>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</si>
  <si>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</si>
  <si>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Охрана семьи и детства 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</si>
  <si>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</si>
  <si>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1004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</si>
  <si>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</si>
  <si>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</si>
  <si>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</si>
  <si>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 xml:space="preserve">ФИЗИЧЕСКАЯ КУЛЬТУРА И СПОРТ          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</si>
  <si>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</si>
  <si>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</si>
  <si>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</si>
  <si>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</si>
  <si>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</si>
  <si>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</si>
  <si>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</si>
  <si>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1202</t>
  </si>
  <si>
    <t>45703 00252</t>
  </si>
  <si>
    <t xml:space="preserve">Другие вопросы в области средств массовой информации </t>
  </si>
  <si>
    <t>Содержание и обеспечение деятельности муниципального (казенного) учреждения "Редакция газеты "Автовские ведомости"</t>
  </si>
  <si>
    <t>1204</t>
  </si>
  <si>
    <t>45702 00251</t>
  </si>
  <si>
    <t>Периодические издания, учрежденные исполнительными органами местного самоуправления</t>
  </si>
  <si>
    <t xml:space="preserve"> ИТОГО</t>
  </si>
  <si>
    <t>0100</t>
  </si>
  <si>
    <t>ДРУГИЕ ОБЩЕГОСУДАРСТВЕННЫЕ ВОПРОСЫ</t>
  </si>
  <si>
    <t>РЕЗЕРВНЫЕ ФОНДЫ</t>
  </si>
  <si>
    <t>Резервный фонд местной  администрации</t>
  </si>
  <si>
    <t>0300</t>
  </si>
  <si>
    <t>21903 00091</t>
  </si>
  <si>
    <t>0400</t>
  </si>
  <si>
    <t>0500</t>
  </si>
  <si>
    <t>Закупка товаров, работ и услуг для государственных (муниципальных) нужд</t>
  </si>
  <si>
    <t>0700</t>
  </si>
  <si>
    <t>Участие в деятельности по профилактике правонарушений  в  Санкт-Петербурге</t>
  </si>
  <si>
    <t>0800</t>
  </si>
  <si>
    <t>1000</t>
  </si>
  <si>
    <t xml:space="preserve">Социальные выплаты гражданам, кроме публичных нормативных социальных выплат
</t>
  </si>
  <si>
    <t>1100</t>
  </si>
  <si>
    <t>Физическая культура</t>
  </si>
  <si>
    <t>1200</t>
  </si>
  <si>
    <t>Периодическая печать и издательства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</si>
  <si>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</si>
  <si>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</si>
  <si>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</si>
  <si>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</si>
  <si>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Осуществление защиты прав потребителей</t>
  </si>
  <si>
    <t>09207 00743</t>
  </si>
  <si>
    <t xml:space="preserve">Глава МО Автово_________________________ Г. Б. Трусканов </t>
  </si>
  <si>
    <t xml:space="preserve">Наименование </t>
  </si>
  <si>
    <t>Сумма (тысяч рублей)</t>
  </si>
  <si>
    <t xml:space="preserve"> 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</si>
  <si>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</si>
  <si>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</si>
  <si>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 прочих остатков средств бюджетов</t>
  </si>
  <si>
    <t xml:space="preserve">Увеличение  прочих остатков денежных средств бюджетов 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</si>
  <si>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</si>
  <si>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</si>
  <si>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</si>
  <si>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</si>
  <si>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</si>
  <si>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Итого источников финансирования дефицита бюджета</t>
  </si>
  <si>
    <t>00001000000000000 000</t>
  </si>
  <si>
    <t>00001050000000000000</t>
  </si>
  <si>
    <t>00001050000000000500</t>
  </si>
  <si>
    <t>00001050200000000500</t>
  </si>
  <si>
    <t>00001050201000000510</t>
  </si>
  <si>
    <t>92801050201030000510</t>
  </si>
  <si>
    <t>00001050000000000600</t>
  </si>
  <si>
    <t>00001050200000000600</t>
  </si>
  <si>
    <t>00001050201000000610</t>
  </si>
  <si>
    <t>92801050201030000610</t>
  </si>
  <si>
    <t>1003</t>
  </si>
  <si>
    <t>Социальное обеспечение населения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</si>
  <si>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</si>
  <si>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</si>
  <si>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Другие вопросы в области культуры, кинематографии</t>
  </si>
  <si>
    <t>0804</t>
  </si>
  <si>
    <t>Код группы, подгруппы вида расходов</t>
  </si>
  <si>
    <t>Изменения Основание Приказ 246-н от 30.11.2018г "О внесении изменений в бюджетную классификацию РФ"</t>
  </si>
  <si>
    <t>2 02 30027 03 0100 151</t>
  </si>
  <si>
    <t xml:space="preserve"> 2 02 30027 03 0200 151</t>
  </si>
  <si>
    <t>2 02 30027 03 0000 151</t>
  </si>
  <si>
    <t xml:space="preserve">2 02 30000 00 0000 151 </t>
  </si>
  <si>
    <t xml:space="preserve"> 2 02 30024 00 0000 151 </t>
  </si>
  <si>
    <t xml:space="preserve"> 2 02 30024 03 0000 151</t>
  </si>
  <si>
    <t xml:space="preserve"> 2 02 30024 03 0100 151 </t>
  </si>
  <si>
    <t xml:space="preserve"> 2 02 30024 03 0200 151</t>
  </si>
  <si>
    <t>2 02 30027 00 0000 151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</si>
  <si>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</si>
  <si>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00200 Г0850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</si>
  <si>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</si>
  <si>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</si>
  <si>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</si>
  <si>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Обеспечение проектирования благоустройства при размещении элементов благоустройства</t>
  </si>
  <si>
    <t>Осуществлению экологического просвещения, а также организации экологического воспитания и формированию экологической культуры в области обращения с твердыми коммунальными отходами</t>
  </si>
  <si>
    <t>79508 00471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</si>
  <si>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</si>
  <si>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 xml:space="preserve">ДОХОДЫ ОТ ОКАЗАНИЯ ПЛАТНЫХ УСЛУГ И КОМПЕНСАЦИИ ЗАТРАТ ГОСУДАРСТВА </t>
  </si>
  <si>
    <t xml:space="preserve"> 2 02 30027 03 0200 150</t>
  </si>
  <si>
    <t>2 02 30027 03 0100 150</t>
  </si>
  <si>
    <t>2 02 30027 03 0000 150</t>
  </si>
  <si>
    <t>2 02 30027 00 0000 150</t>
  </si>
  <si>
    <t xml:space="preserve"> 2 02 30024 03 0200 150</t>
  </si>
  <si>
    <t xml:space="preserve"> 2 02 30024 03 0100 150 </t>
  </si>
  <si>
    <t xml:space="preserve"> 2 02 30024 03 0000 150</t>
  </si>
  <si>
    <t xml:space="preserve"> 2 02 30024 00 0000 150 </t>
  </si>
  <si>
    <t>2 02 30000 00 0000 150</t>
  </si>
  <si>
    <t xml:space="preserve">Приложение 1 к решению муниципального совета МО Автово от 2020 года №_____ 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</si>
  <si>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</si>
  <si>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</si>
  <si>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1 16 02010 02 0000 140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</si>
  <si>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</si>
  <si>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1 16 02010 02 0100 140 </t>
  </si>
  <si>
    <t xml:space="preserve">Штрафы, предусмотренные статьями 12 - 37-1, 44  Закона Санкт-Петербурга от 12.05.2010 N 273-70 "Об административных правонарушениях в Санкт-Петербурге" </t>
  </si>
  <si>
    <t>1 16 10000 00 0000 140</t>
  </si>
  <si>
    <t>Платежи в целях возмещения причиненного ущерба (убытков)</t>
  </si>
  <si>
    <t>1 16 10030 03 0000 140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</si>
  <si>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</si>
  <si>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1 16 10032 03 0000 140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</si>
  <si>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</si>
  <si>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</si>
  <si>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</si>
  <si>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</si>
  <si>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</si>
  <si>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2 02 10000 00 0000 150</t>
  </si>
  <si>
    <t>Дотации бюджетам бюджетной системы Российской Федерации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</si>
  <si>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</si>
  <si>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</si>
  <si>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</si>
  <si>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</si>
  <si>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805</t>
  </si>
  <si>
    <t>Главные распорядители средств местного бюджета МО МО Автово : муниципальный совет МО МО Автово (код 964), местная администрация МО МО Автово (код 928), Избирательная комиссия МО МО Автово (код 941)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</si>
  <si>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</si>
  <si>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</si>
  <si>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</si>
  <si>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02001 01050</t>
  </si>
  <si>
    <t xml:space="preserve">Приложение 2 к решению муниципального совета МО Автово от    ______ 2020 года №_____ </t>
  </si>
  <si>
    <t xml:space="preserve">             Наименование </t>
  </si>
  <si>
    <t>Муниципальный совет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964)</t>
  </si>
  <si>
    <t>Местная администрация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928)</t>
  </si>
  <si>
    <t>Избирательная комиссия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код 941)</t>
  </si>
  <si>
    <t>ДОХОДЫ</t>
  </si>
  <si>
    <t>60006 04135</t>
  </si>
  <si>
    <t xml:space="preserve">Приложение 3 к решению муниципального совета МО Автово от _______ 2020 года "О принятии проекта бюджета муниципального образования муниципальный округ Автово на 2021 год в 1 чтении и проведении публичных слушаний" </t>
  </si>
  <si>
    <t>Источники финансирования дефицита бюджета внутригородского муниципального образования Санкт-Петербурга на 2021 год</t>
  </si>
  <si>
    <t>Проект доходов местного бюджета по видам доходов классификации доходов бюджетов</t>
  </si>
  <si>
    <t>Проект ведомственной структуры расходов бюджета с распределением бюджетных ассигнований по разделам, подразделам, целевым статьям, и видам расходов классификации расходов бюджетов</t>
  </si>
  <si>
    <t>"О принятии проекта бюджета муниципального образования муниципальный округ Автово на 2021 год в 1 чтении и проведении публичных слушаний"</t>
  </si>
  <si>
    <t>Глава МО Автово ______________Г.Б. Трусканов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</si>
</sst>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_(* #,##0.00_);_(* \(#,##0.00\);_(* &quot;-&quot;??_);_(@_)"/>
    <numFmt numFmtId="167" formatCode="_(* #,##0.000_);_(* \(#,##0.0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name val="Arial Cyr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3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9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3" fillId="0" borderId="0" xfId="1" applyAlignment="1">
      <alignment horizontal="right"/>
    </xf>
    <xf numFmtId="49" fontId="5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0" fontId="3" fillId="0" borderId="0" xfId="1"/>
    <xf numFmtId="0" fontId="6" fillId="0" borderId="0" xfId="0" applyFont="1"/>
    <xf numFmtId="0" fontId="6" fillId="0" borderId="0" xfId="1" applyFont="1"/>
    <xf numFmtId="0" fontId="6" fillId="2" borderId="0" xfId="1" applyFont="1" applyFill="1" applyAlignment="1">
      <alignment horizontal="right"/>
    </xf>
    <xf numFmtId="14" fontId="8" fillId="0" borderId="0" xfId="1" applyNumberFormat="1" applyFont="1" applyAlignment="1">
      <alignment horizontal="right"/>
    </xf>
    <xf numFmtId="0" fontId="9" fillId="0" borderId="0" xfId="1" applyFont="1"/>
    <xf numFmtId="0" fontId="10" fillId="0" borderId="0" xfId="1" applyFont="1"/>
    <xf numFmtId="14" fontId="9" fillId="0" borderId="0" xfId="1" applyNumberFormat="1" applyFont="1" applyAlignment="1">
      <alignment horizontal="right"/>
    </xf>
    <xf numFmtId="0" fontId="11" fillId="0" borderId="0" xfId="1" applyFont="1"/>
    <xf numFmtId="0" fontId="5" fillId="0" borderId="0" xfId="1" applyFont="1" applyAlignment="1">
      <alignment wrapText="1"/>
    </xf>
    <xf numFmtId="0" fontId="14" fillId="0" borderId="0" xfId="1" applyFont="1"/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2" fontId="14" fillId="0" borderId="3" xfId="1" applyNumberFormat="1" applyFont="1" applyBorder="1" applyAlignment="1">
      <alignment horizontal="center"/>
    </xf>
    <xf numFmtId="2" fontId="14" fillId="0" borderId="4" xfId="1" applyNumberFormat="1" applyFont="1" applyBorder="1" applyAlignment="1">
      <alignment horizontal="center"/>
    </xf>
    <xf numFmtId="0" fontId="3" fillId="0" borderId="0" xfId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1" fillId="0" borderId="7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" fontId="5" fillId="2" borderId="6" xfId="1" applyNumberFormat="1" applyFont="1" applyFill="1" applyBorder="1" applyAlignment="1">
      <alignment horizontal="right" vertical="center" wrapText="1"/>
    </xf>
    <xf numFmtId="164" fontId="8" fillId="3" borderId="7" xfId="1" applyNumberFormat="1" applyFont="1" applyFill="1" applyBorder="1" applyAlignment="1">
      <alignment horizontal="center" wrapText="1"/>
    </xf>
    <xf numFmtId="164" fontId="8" fillId="3" borderId="6" xfId="1" applyNumberFormat="1" applyFont="1" applyFill="1" applyBorder="1" applyAlignment="1">
      <alignment horizontal="center" wrapText="1"/>
    </xf>
    <xf numFmtId="164" fontId="3" fillId="0" borderId="0" xfId="1" applyNumberFormat="1" applyAlignment="1">
      <alignment horizontal="center"/>
    </xf>
    <xf numFmtId="49" fontId="5" fillId="2" borderId="2" xfId="1" applyNumberFormat="1" applyFont="1" applyFill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right" vertical="center" wrapText="1"/>
    </xf>
    <xf numFmtId="164" fontId="8" fillId="4" borderId="2" xfId="1" applyNumberFormat="1" applyFont="1" applyFill="1" applyBorder="1" applyAlignment="1">
      <alignment horizontal="center" wrapText="1"/>
    </xf>
    <xf numFmtId="164" fontId="4" fillId="0" borderId="2" xfId="1" applyNumberFormat="1" applyFont="1" applyBorder="1" applyAlignment="1">
      <alignment horizontal="center" wrapText="1"/>
    </xf>
    <xf numFmtId="164" fontId="9" fillId="5" borderId="2" xfId="1" applyNumberFormat="1" applyFont="1" applyFill="1" applyBorder="1" applyAlignment="1">
      <alignment horizontal="center" wrapText="1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4" fontId="6" fillId="2" borderId="2" xfId="1" applyNumberFormat="1" applyFont="1" applyFill="1" applyBorder="1" applyAlignment="1">
      <alignment horizontal="right" vertical="center" wrapText="1"/>
    </xf>
    <xf numFmtId="164" fontId="12" fillId="0" borderId="2" xfId="1" applyNumberFormat="1" applyFont="1" applyBorder="1" applyAlignment="1">
      <alignment horizontal="center" wrapText="1"/>
    </xf>
    <xf numFmtId="164" fontId="12" fillId="2" borderId="2" xfId="1" applyNumberFormat="1" applyFont="1" applyFill="1" applyBorder="1" applyAlignment="1">
      <alignment horizontal="center" wrapText="1"/>
    </xf>
    <xf numFmtId="49" fontId="6" fillId="2" borderId="2" xfId="1" applyNumberFormat="1" applyFont="1" applyFill="1" applyBorder="1" applyAlignment="1">
      <alignment horizontal="left" vertical="center" wrapText="1"/>
    </xf>
    <xf numFmtId="0" fontId="3" fillId="6" borderId="0" xfId="1" applyFill="1" applyAlignment="1">
      <alignment horizontal="center"/>
    </xf>
    <xf numFmtId="164" fontId="4" fillId="2" borderId="2" xfId="1" applyNumberFormat="1" applyFont="1" applyFill="1" applyBorder="1" applyAlignment="1">
      <alignment horizontal="center" wrapText="1"/>
    </xf>
    <xf numFmtId="164" fontId="4" fillId="0" borderId="1" xfId="1" applyNumberFormat="1" applyFont="1" applyBorder="1" applyAlignment="1">
      <alignment horizontal="center" wrapText="1"/>
    </xf>
    <xf numFmtId="0" fontId="6" fillId="6" borderId="8" xfId="1" applyFont="1" applyFill="1" applyBorder="1" applyAlignment="1">
      <alignment horizontal="left" vertical="center" wrapText="1"/>
    </xf>
    <xf numFmtId="164" fontId="4" fillId="6" borderId="1" xfId="1" applyNumberFormat="1" applyFont="1" applyFill="1" applyBorder="1" applyAlignment="1">
      <alignment horizont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164" fontId="17" fillId="0" borderId="2" xfId="1" applyNumberFormat="1" applyFont="1" applyBorder="1" applyAlignment="1">
      <alignment horizontal="center" wrapText="1"/>
    </xf>
    <xf numFmtId="164" fontId="18" fillId="0" borderId="2" xfId="1" applyNumberFormat="1" applyFont="1" applyBorder="1" applyAlignment="1">
      <alignment horizontal="center" wrapText="1"/>
    </xf>
    <xf numFmtId="164" fontId="3" fillId="0" borderId="0" xfId="1" applyNumberFormat="1" applyAlignment="1">
      <alignment wrapText="1"/>
    </xf>
    <xf numFmtId="0" fontId="3" fillId="0" borderId="0" xfId="1" applyAlignment="1">
      <alignment vertical="center"/>
    </xf>
    <xf numFmtId="164" fontId="16" fillId="0" borderId="0" xfId="1" applyNumberFormat="1" applyFont="1" applyAlignment="1">
      <alignment vertical="center"/>
    </xf>
    <xf numFmtId="0" fontId="5" fillId="2" borderId="2" xfId="1" applyFont="1" applyFill="1" applyBorder="1" applyAlignment="1">
      <alignment horizontal="left" wrapText="1"/>
    </xf>
    <xf numFmtId="164" fontId="3" fillId="0" borderId="0" xfId="1" applyNumberFormat="1" applyAlignment="1">
      <alignment vertical="center"/>
    </xf>
    <xf numFmtId="165" fontId="12" fillId="0" borderId="2" xfId="1" applyNumberFormat="1" applyFont="1" applyBorder="1" applyAlignment="1">
      <alignment vertical="center"/>
    </xf>
    <xf numFmtId="0" fontId="5" fillId="7" borderId="2" xfId="1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center" vertical="center" wrapText="1"/>
    </xf>
    <xf numFmtId="4" fontId="5" fillId="7" borderId="2" xfId="1" applyNumberFormat="1" applyFont="1" applyFill="1" applyBorder="1" applyAlignment="1">
      <alignment horizontal="right" vertical="center" wrapText="1"/>
    </xf>
    <xf numFmtId="164" fontId="5" fillId="8" borderId="2" xfId="1" applyNumberFormat="1" applyFont="1" applyFill="1" applyBorder="1" applyAlignment="1">
      <alignment horizontal="center" wrapText="1"/>
    </xf>
    <xf numFmtId="164" fontId="3" fillId="0" borderId="0" xfId="1" applyNumberFormat="1"/>
    <xf numFmtId="165" fontId="3" fillId="0" borderId="0" xfId="1" applyNumberFormat="1"/>
    <xf numFmtId="164" fontId="20" fillId="0" borderId="0" xfId="1" applyNumberFormat="1" applyFont="1"/>
    <xf numFmtId="0" fontId="21" fillId="0" borderId="0" xfId="1" applyFont="1"/>
    <xf numFmtId="164" fontId="21" fillId="0" borderId="0" xfId="1" applyNumberFormat="1" applyFont="1"/>
    <xf numFmtId="0" fontId="8" fillId="0" borderId="2" xfId="3" applyFont="1" applyBorder="1" applyAlignment="1">
      <alignment horizontal="left" vertical="center"/>
    </xf>
    <xf numFmtId="0" fontId="8" fillId="0" borderId="6" xfId="3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11" xfId="4" applyFont="1" applyBorder="1" applyAlignment="1">
      <alignment horizontal="left" vertical="center" wrapText="1"/>
    </xf>
    <xf numFmtId="0" fontId="4" fillId="0" borderId="2" xfId="4" applyFont="1" applyBorder="1" applyAlignment="1">
      <alignment horizontal="left" vertical="center" wrapText="1"/>
    </xf>
    <xf numFmtId="0" fontId="8" fillId="0" borderId="11" xfId="4" applyFont="1" applyBorder="1" applyAlignment="1">
      <alignment horizontal="left" vertical="center" wrapText="1"/>
    </xf>
    <xf numFmtId="49" fontId="8" fillId="0" borderId="5" xfId="3" applyNumberFormat="1" applyFont="1" applyBorder="1" applyAlignment="1">
      <alignment horizontal="center"/>
    </xf>
    <xf numFmtId="49" fontId="4" fillId="0" borderId="5" xfId="3" applyNumberFormat="1" applyFont="1" applyBorder="1" applyAlignment="1">
      <alignment horizontal="center"/>
    </xf>
    <xf numFmtId="49" fontId="4" fillId="0" borderId="1" xfId="3" applyNumberFormat="1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4" fillId="0" borderId="2" xfId="3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 wrapText="1"/>
    </xf>
    <xf numFmtId="49" fontId="8" fillId="0" borderId="2" xfId="3" applyNumberFormat="1" applyFont="1" applyBorder="1" applyAlignment="1">
      <alignment horizontal="center"/>
    </xf>
    <xf numFmtId="0" fontId="8" fillId="0" borderId="2" xfId="4" applyFont="1" applyFill="1" applyBorder="1" applyAlignment="1">
      <alignment horizontal="left" vertical="center" wrapText="1"/>
    </xf>
    <xf numFmtId="164" fontId="8" fillId="0" borderId="2" xfId="3" applyNumberFormat="1" applyFont="1" applyBorder="1"/>
    <xf numFmtId="0" fontId="8" fillId="2" borderId="6" xfId="4" applyFont="1" applyFill="1" applyBorder="1" applyAlignment="1">
      <alignment horizontal="left" vertical="center" wrapText="1"/>
    </xf>
    <xf numFmtId="0" fontId="8" fillId="0" borderId="6" xfId="4" applyFont="1" applyBorder="1" applyAlignment="1">
      <alignment horizontal="left" vertical="center" wrapText="1"/>
    </xf>
    <xf numFmtId="0" fontId="8" fillId="0" borderId="2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/>
    </xf>
    <xf numFmtId="49" fontId="8" fillId="0" borderId="2" xfId="4" applyNumberFormat="1" applyFont="1" applyBorder="1" applyAlignment="1">
      <alignment horizontal="center"/>
    </xf>
    <xf numFmtId="164" fontId="4" fillId="0" borderId="2" xfId="3" applyNumberFormat="1" applyFont="1" applyBorder="1"/>
    <xf numFmtId="0" fontId="8" fillId="0" borderId="2" xfId="4" applyFont="1" applyBorder="1" applyAlignment="1">
      <alignment horizontal="left" vertical="center"/>
    </xf>
    <xf numFmtId="0" fontId="8" fillId="0" borderId="1" xfId="4" applyFont="1" applyBorder="1" applyAlignment="1">
      <alignment horizontal="center"/>
    </xf>
    <xf numFmtId="164" fontId="8" fillId="0" borderId="2" xfId="4" applyNumberFormat="1" applyFont="1" applyFill="1" applyBorder="1" applyAlignment="1">
      <alignment horizontal="right"/>
    </xf>
    <xf numFmtId="0" fontId="8" fillId="0" borderId="13" xfId="4" applyFont="1" applyBorder="1" applyAlignment="1">
      <alignment horizontal="left" vertical="center" wrapText="1"/>
    </xf>
    <xf numFmtId="2" fontId="8" fillId="0" borderId="2" xfId="4" applyNumberFormat="1" applyFont="1" applyBorder="1" applyAlignment="1">
      <alignment horizontal="left" vertical="center" wrapText="1"/>
    </xf>
    <xf numFmtId="49" fontId="8" fillId="0" borderId="2" xfId="4" applyNumberFormat="1" applyFont="1" applyFill="1" applyBorder="1" applyAlignment="1">
      <alignment horizontal="center"/>
    </xf>
    <xf numFmtId="4" fontId="4" fillId="0" borderId="6" xfId="4" applyNumberFormat="1" applyFont="1" applyBorder="1" applyAlignment="1">
      <alignment horizontal="left" vertical="center" wrapText="1"/>
    </xf>
    <xf numFmtId="49" fontId="4" fillId="0" borderId="2" xfId="4" applyNumberFormat="1" applyFont="1" applyBorder="1" applyAlignment="1">
      <alignment horizontal="center"/>
    </xf>
    <xf numFmtId="49" fontId="4" fillId="0" borderId="2" xfId="4" applyNumberFormat="1" applyFont="1" applyFill="1" applyBorder="1" applyAlignment="1">
      <alignment horizontal="center"/>
    </xf>
    <xf numFmtId="0" fontId="4" fillId="0" borderId="2" xfId="4" applyFont="1" applyBorder="1" applyAlignment="1">
      <alignment horizontal="center"/>
    </xf>
    <xf numFmtId="164" fontId="4" fillId="0" borderId="6" xfId="4" applyNumberFormat="1" applyFont="1" applyBorder="1" applyAlignment="1"/>
    <xf numFmtId="0" fontId="4" fillId="0" borderId="14" xfId="4" applyFont="1" applyBorder="1" applyAlignment="1">
      <alignment horizontal="left" vertical="center"/>
    </xf>
    <xf numFmtId="164" fontId="4" fillId="0" borderId="2" xfId="4" applyNumberFormat="1" applyFont="1" applyBorder="1" applyAlignment="1"/>
    <xf numFmtId="49" fontId="8" fillId="0" borderId="5" xfId="21" applyNumberFormat="1" applyFont="1" applyBorder="1" applyAlignment="1">
      <alignment horizontal="center"/>
    </xf>
    <xf numFmtId="164" fontId="8" fillId="0" borderId="6" xfId="3" applyNumberFormat="1" applyFont="1" applyBorder="1"/>
    <xf numFmtId="0" fontId="4" fillId="0" borderId="2" xfId="4" applyFont="1" applyBorder="1" applyAlignment="1">
      <alignment horizontal="left" vertical="center"/>
    </xf>
    <xf numFmtId="164" fontId="4" fillId="0" borderId="6" xfId="3" applyNumberFormat="1" applyFont="1" applyBorder="1"/>
    <xf numFmtId="0" fontId="8" fillId="0" borderId="2" xfId="4" applyFont="1" applyBorder="1" applyAlignment="1">
      <alignment vertical="center" wrapText="1"/>
    </xf>
    <xf numFmtId="0" fontId="4" fillId="2" borderId="2" xfId="4" applyFont="1" applyFill="1" applyBorder="1"/>
    <xf numFmtId="49" fontId="8" fillId="2" borderId="2" xfId="4" applyNumberFormat="1" applyFont="1" applyFill="1" applyBorder="1" applyAlignment="1">
      <alignment horizontal="center"/>
    </xf>
    <xf numFmtId="164" fontId="8" fillId="0" borderId="2" xfId="4" applyNumberFormat="1" applyFont="1" applyBorder="1" applyAlignment="1"/>
    <xf numFmtId="49" fontId="4" fillId="2" borderId="2" xfId="4" applyNumberFormat="1" applyFont="1" applyFill="1" applyBorder="1" applyAlignment="1">
      <alignment horizontal="center"/>
    </xf>
    <xf numFmtId="0" fontId="4" fillId="0" borderId="1" xfId="4" applyFont="1" applyBorder="1" applyAlignment="1">
      <alignment horizontal="center"/>
    </xf>
    <xf numFmtId="0" fontId="8" fillId="0" borderId="13" xfId="3" applyFont="1" applyBorder="1" applyAlignment="1">
      <alignment horizontal="left" vertical="center"/>
    </xf>
    <xf numFmtId="0" fontId="4" fillId="0" borderId="6" xfId="4" applyFont="1" applyBorder="1" applyAlignment="1">
      <alignment horizontal="left" vertical="center" wrapText="1"/>
    </xf>
    <xf numFmtId="0" fontId="4" fillId="0" borderId="6" xfId="4" applyFont="1" applyBorder="1" applyAlignment="1">
      <alignment horizontal="left" wrapText="1"/>
    </xf>
    <xf numFmtId="0" fontId="8" fillId="0" borderId="2" xfId="4" applyFont="1" applyBorder="1"/>
    <xf numFmtId="164" fontId="8" fillId="0" borderId="2" xfId="4" applyNumberFormat="1" applyFont="1" applyBorder="1"/>
    <xf numFmtId="49" fontId="4" fillId="7" borderId="2" xfId="4" applyNumberFormat="1" applyFont="1" applyFill="1" applyBorder="1" applyAlignment="1">
      <alignment horizontal="center"/>
    </xf>
    <xf numFmtId="165" fontId="8" fillId="7" borderId="2" xfId="4" applyNumberFormat="1" applyFont="1" applyFill="1" applyBorder="1"/>
    <xf numFmtId="164" fontId="8" fillId="7" borderId="2" xfId="4" applyNumberFormat="1" applyFont="1" applyFill="1" applyBorder="1"/>
    <xf numFmtId="0" fontId="7" fillId="0" borderId="0" xfId="4"/>
    <xf numFmtId="0" fontId="8" fillId="0" borderId="10" xfId="4" applyFont="1" applyBorder="1" applyAlignment="1">
      <alignment horizontal="center"/>
    </xf>
    <xf numFmtId="0" fontId="8" fillId="0" borderId="6" xfId="4" applyFont="1" applyBorder="1" applyAlignment="1"/>
    <xf numFmtId="164" fontId="8" fillId="0" borderId="6" xfId="4" applyNumberFormat="1" applyFont="1" applyBorder="1" applyAlignment="1"/>
    <xf numFmtId="164" fontId="7" fillId="0" borderId="0" xfId="4" applyNumberFormat="1"/>
    <xf numFmtId="0" fontId="8" fillId="0" borderId="5" xfId="4" applyFont="1" applyBorder="1" applyAlignment="1">
      <alignment horizontal="left" vertical="center"/>
    </xf>
    <xf numFmtId="49" fontId="8" fillId="0" borderId="2" xfId="19" applyNumberFormat="1" applyFont="1" applyBorder="1" applyAlignment="1">
      <alignment horizontal="center"/>
    </xf>
    <xf numFmtId="49" fontId="8" fillId="0" borderId="10" xfId="4" applyNumberFormat="1" applyFont="1" applyBorder="1" applyAlignment="1">
      <alignment horizontal="center"/>
    </xf>
    <xf numFmtId="49" fontId="8" fillId="0" borderId="7" xfId="19" applyNumberFormat="1" applyFont="1" applyBorder="1" applyAlignment="1">
      <alignment horizontal="center"/>
    </xf>
    <xf numFmtId="49" fontId="8" fillId="0" borderId="6" xfId="4" applyNumberFormat="1" applyFont="1" applyBorder="1" applyAlignment="1">
      <alignment horizontal="center"/>
    </xf>
    <xf numFmtId="0" fontId="8" fillId="0" borderId="2" xfId="4" applyFont="1" applyBorder="1" applyAlignment="1"/>
    <xf numFmtId="0" fontId="8" fillId="0" borderId="6" xfId="4" applyFont="1" applyBorder="1" applyAlignment="1">
      <alignment horizontal="left" vertical="center"/>
    </xf>
    <xf numFmtId="49" fontId="8" fillId="0" borderId="6" xfId="4" applyNumberFormat="1" applyFont="1" applyBorder="1" applyAlignment="1">
      <alignment horizontal="center" wrapText="1"/>
    </xf>
    <xf numFmtId="0" fontId="8" fillId="0" borderId="2" xfId="4" applyFont="1" applyBorder="1" applyAlignment="1">
      <alignment wrapText="1"/>
    </xf>
    <xf numFmtId="164" fontId="8" fillId="0" borderId="6" xfId="4" applyNumberFormat="1" applyFont="1" applyBorder="1" applyAlignment="1">
      <alignment wrapText="1"/>
    </xf>
    <xf numFmtId="0" fontId="7" fillId="0" borderId="0" xfId="4" applyAlignment="1">
      <alignment wrapText="1"/>
    </xf>
    <xf numFmtId="0" fontId="4" fillId="2" borderId="2" xfId="4" applyFont="1" applyFill="1" applyBorder="1" applyAlignment="1">
      <alignment horizontal="left" vertical="center" wrapText="1"/>
    </xf>
    <xf numFmtId="49" fontId="4" fillId="0" borderId="5" xfId="4" applyNumberFormat="1" applyFont="1" applyBorder="1" applyAlignment="1">
      <alignment horizontal="center"/>
    </xf>
    <xf numFmtId="49" fontId="4" fillId="0" borderId="6" xfId="4" applyNumberFormat="1" applyFont="1" applyBorder="1" applyAlignment="1">
      <alignment horizontal="center"/>
    </xf>
    <xf numFmtId="0" fontId="4" fillId="0" borderId="2" xfId="4" applyFont="1" applyBorder="1" applyAlignment="1"/>
    <xf numFmtId="49" fontId="4" fillId="0" borderId="1" xfId="4" applyNumberFormat="1" applyFont="1" applyBorder="1" applyAlignment="1">
      <alignment horizontal="center"/>
    </xf>
    <xf numFmtId="0" fontId="4" fillId="0" borderId="6" xfId="4" applyFont="1" applyBorder="1" applyAlignment="1">
      <alignment horizontal="center"/>
    </xf>
    <xf numFmtId="49" fontId="8" fillId="0" borderId="5" xfId="4" applyNumberFormat="1" applyFont="1" applyBorder="1" applyAlignment="1">
      <alignment horizontal="center"/>
    </xf>
    <xf numFmtId="49" fontId="8" fillId="0" borderId="5" xfId="4" applyNumberFormat="1" applyFont="1" applyFill="1" applyBorder="1" applyAlignment="1">
      <alignment horizontal="center"/>
    </xf>
    <xf numFmtId="0" fontId="8" fillId="0" borderId="5" xfId="4" applyFont="1" applyBorder="1" applyAlignment="1">
      <alignment horizontal="center"/>
    </xf>
    <xf numFmtId="164" fontId="8" fillId="2" borderId="6" xfId="4" applyNumberFormat="1" applyFont="1" applyFill="1" applyBorder="1" applyAlignment="1"/>
    <xf numFmtId="0" fontId="4" fillId="0" borderId="5" xfId="4" applyFont="1" applyBorder="1" applyAlignment="1">
      <alignment horizontal="center"/>
    </xf>
    <xf numFmtId="49" fontId="8" fillId="0" borderId="1" xfId="4" applyNumberFormat="1" applyFont="1" applyBorder="1" applyAlignment="1">
      <alignment horizontal="center"/>
    </xf>
    <xf numFmtId="165" fontId="8" fillId="0" borderId="2" xfId="4" applyNumberFormat="1" applyFont="1" applyBorder="1" applyAlignment="1"/>
    <xf numFmtId="0" fontId="8" fillId="0" borderId="2" xfId="4" applyFont="1" applyFill="1" applyBorder="1" applyAlignment="1"/>
    <xf numFmtId="0" fontId="8" fillId="0" borderId="2" xfId="4" applyFont="1" applyBorder="1" applyAlignment="1">
      <alignment horizontal="center"/>
    </xf>
    <xf numFmtId="0" fontId="4" fillId="0" borderId="2" xfId="4" applyFont="1" applyFill="1" applyBorder="1" applyAlignment="1">
      <alignment horizontal="center"/>
    </xf>
    <xf numFmtId="49" fontId="4" fillId="0" borderId="6" xfId="4" applyNumberFormat="1" applyFont="1" applyFill="1" applyBorder="1" applyAlignment="1">
      <alignment horizontal="center"/>
    </xf>
    <xf numFmtId="0" fontId="4" fillId="2" borderId="2" xfId="4" applyFont="1" applyFill="1" applyBorder="1" applyAlignment="1">
      <alignment horizontal="center"/>
    </xf>
    <xf numFmtId="0" fontId="8" fillId="2" borderId="2" xfId="4" applyFont="1" applyFill="1" applyBorder="1" applyAlignment="1">
      <alignment horizontal="left" vertical="center"/>
    </xf>
    <xf numFmtId="0" fontId="8" fillId="2" borderId="2" xfId="4" applyFont="1" applyFill="1" applyBorder="1" applyAlignment="1">
      <alignment horizontal="center"/>
    </xf>
    <xf numFmtId="0" fontId="4" fillId="2" borderId="2" xfId="4" applyFont="1" applyFill="1" applyBorder="1" applyAlignment="1">
      <alignment horizontal="left" vertical="center"/>
    </xf>
    <xf numFmtId="49" fontId="8" fillId="0" borderId="12" xfId="4" applyNumberFormat="1" applyFont="1" applyBorder="1" applyAlignment="1">
      <alignment horizontal="center"/>
    </xf>
    <xf numFmtId="164" fontId="4" fillId="0" borderId="2" xfId="4" applyNumberFormat="1" applyFont="1" applyBorder="1" applyAlignment="1">
      <alignment horizontal="right"/>
    </xf>
    <xf numFmtId="164" fontId="4" fillId="0" borderId="2" xfId="4" applyNumberFormat="1" applyFont="1" applyFill="1" applyBorder="1" applyAlignment="1">
      <alignment horizontal="right"/>
    </xf>
    <xf numFmtId="0" fontId="8" fillId="2" borderId="2" xfId="4" applyFont="1" applyFill="1" applyBorder="1"/>
    <xf numFmtId="0" fontId="8" fillId="0" borderId="2" xfId="4" applyFont="1" applyFill="1" applyBorder="1" applyAlignment="1">
      <alignment horizontal="left" vertical="center"/>
    </xf>
    <xf numFmtId="164" fontId="8" fillId="0" borderId="6" xfId="4" applyNumberFormat="1" applyFont="1" applyFill="1" applyBorder="1" applyAlignment="1"/>
    <xf numFmtId="164" fontId="4" fillId="0" borderId="6" xfId="4" applyNumberFormat="1" applyFont="1" applyFill="1" applyBorder="1" applyAlignment="1"/>
    <xf numFmtId="164" fontId="4" fillId="0" borderId="2" xfId="4" applyNumberFormat="1" applyFont="1" applyFill="1" applyBorder="1" applyAlignment="1"/>
    <xf numFmtId="164" fontId="8" fillId="0" borderId="2" xfId="4" applyNumberFormat="1" applyFont="1" applyFill="1" applyBorder="1" applyAlignment="1"/>
    <xf numFmtId="49" fontId="4" fillId="0" borderId="12" xfId="4" applyNumberFormat="1" applyFont="1" applyBorder="1" applyAlignment="1">
      <alignment horizontal="center"/>
    </xf>
    <xf numFmtId="164" fontId="4" fillId="2" borderId="6" xfId="4" applyNumberFormat="1" applyFont="1" applyFill="1" applyBorder="1" applyAlignment="1"/>
    <xf numFmtId="164" fontId="8" fillId="2" borderId="2" xfId="4" applyNumberFormat="1" applyFont="1" applyFill="1" applyBorder="1" applyAlignment="1"/>
    <xf numFmtId="164" fontId="4" fillId="2" borderId="2" xfId="4" applyNumberFormat="1" applyFont="1" applyFill="1" applyBorder="1" applyAlignment="1"/>
    <xf numFmtId="0" fontId="4" fillId="0" borderId="6" xfId="4" applyFont="1" applyBorder="1" applyAlignment="1">
      <alignment horizontal="left" vertical="center"/>
    </xf>
    <xf numFmtId="0" fontId="4" fillId="0" borderId="2" xfId="4" applyFont="1" applyBorder="1"/>
    <xf numFmtId="164" fontId="4" fillId="0" borderId="2" xfId="4" applyNumberFormat="1" applyFont="1" applyBorder="1"/>
    <xf numFmtId="0" fontId="4" fillId="0" borderId="6" xfId="4" applyFont="1" applyBorder="1" applyAlignment="1">
      <alignment horizontal="left"/>
    </xf>
    <xf numFmtId="0" fontId="8" fillId="0" borderId="13" xfId="4" applyFont="1" applyFill="1" applyBorder="1" applyAlignment="1">
      <alignment horizontal="left" vertical="center"/>
    </xf>
    <xf numFmtId="49" fontId="8" fillId="0" borderId="2" xfId="4" applyNumberFormat="1" applyFont="1" applyBorder="1"/>
    <xf numFmtId="0" fontId="8" fillId="0" borderId="13" xfId="4" applyFont="1" applyBorder="1" applyAlignment="1">
      <alignment horizontal="left" vertical="center"/>
    </xf>
    <xf numFmtId="0" fontId="8" fillId="7" borderId="2" xfId="4" applyFont="1" applyFill="1" applyBorder="1" applyAlignment="1"/>
    <xf numFmtId="0" fontId="10" fillId="0" borderId="9" xfId="4" applyFont="1" applyBorder="1"/>
    <xf numFmtId="49" fontId="10" fillId="0" borderId="9" xfId="4" applyNumberFormat="1" applyFont="1" applyFill="1" applyBorder="1" applyAlignment="1">
      <alignment horizontal="center"/>
    </xf>
    <xf numFmtId="0" fontId="10" fillId="0" borderId="9" xfId="4" applyFont="1" applyFill="1" applyBorder="1" applyAlignment="1">
      <alignment horizontal="center"/>
    </xf>
    <xf numFmtId="0" fontId="23" fillId="0" borderId="0" xfId="4" applyFont="1" applyFill="1" applyBorder="1"/>
    <xf numFmtId="49" fontId="23" fillId="0" borderId="0" xfId="4" applyNumberFormat="1" applyFont="1" applyFill="1" applyBorder="1" applyAlignment="1">
      <alignment horizontal="center"/>
    </xf>
    <xf numFmtId="49" fontId="23" fillId="0" borderId="0" xfId="4" applyNumberFormat="1" applyFont="1" applyBorder="1"/>
    <xf numFmtId="0" fontId="23" fillId="0" borderId="0" xfId="4" applyFont="1" applyBorder="1"/>
    <xf numFmtId="0" fontId="10" fillId="0" borderId="0" xfId="4" applyFont="1" applyBorder="1"/>
    <xf numFmtId="0" fontId="10" fillId="0" borderId="0" xfId="4" applyFont="1" applyFill="1" applyBorder="1" applyAlignment="1">
      <alignment horizontal="center"/>
    </xf>
    <xf numFmtId="0" fontId="10" fillId="6" borderId="0" xfId="4" applyFont="1" applyFill="1" applyBorder="1"/>
    <xf numFmtId="1" fontId="23" fillId="0" borderId="0" xfId="4" applyNumberFormat="1" applyFont="1" applyFill="1" applyBorder="1" applyAlignment="1">
      <alignment horizontal="center"/>
    </xf>
    <xf numFmtId="0" fontId="23" fillId="0" borderId="0" xfId="4" applyFont="1" applyFill="1" applyBorder="1" applyAlignment="1">
      <alignment horizontal="center"/>
    </xf>
    <xf numFmtId="1" fontId="10" fillId="0" borderId="0" xfId="4" applyNumberFormat="1" applyFont="1" applyFill="1" applyBorder="1" applyAlignment="1">
      <alignment horizontal="center"/>
    </xf>
    <xf numFmtId="0" fontId="23" fillId="0" borderId="0" xfId="4" applyFont="1" applyBorder="1" applyAlignment="1">
      <alignment horizontal="center"/>
    </xf>
    <xf numFmtId="0" fontId="10" fillId="0" borderId="0" xfId="4" applyFont="1" applyBorder="1" applyAlignment="1">
      <alignment horizontal="center"/>
    </xf>
    <xf numFmtId="0" fontId="10" fillId="0" borderId="0" xfId="4" applyFont="1" applyFill="1" applyBorder="1"/>
    <xf numFmtId="165" fontId="23" fillId="0" borderId="0" xfId="4" applyNumberFormat="1" applyFont="1" applyBorder="1"/>
    <xf numFmtId="0" fontId="7" fillId="0" borderId="0" xfId="4" applyBorder="1"/>
    <xf numFmtId="0" fontId="4" fillId="0" borderId="5" xfId="4" applyFont="1" applyBorder="1" applyAlignment="1"/>
    <xf numFmtId="0" fontId="24" fillId="0" borderId="0" xfId="0" applyFont="1" applyAlignment="1">
      <alignment wrapText="1"/>
    </xf>
    <xf numFmtId="0" fontId="8" fillId="0" borderId="5" xfId="4" applyFont="1" applyBorder="1" applyAlignment="1"/>
    <xf numFmtId="0" fontId="24" fillId="0" borderId="2" xfId="0" applyFont="1" applyBorder="1"/>
    <xf numFmtId="164" fontId="8" fillId="0" borderId="2" xfId="4" applyNumberFormat="1" applyFont="1" applyBorder="1" applyAlignment="1">
      <alignment horizontal="right"/>
    </xf>
    <xf numFmtId="164" fontId="4" fillId="2" borderId="2" xfId="4" applyNumberFormat="1" applyFont="1" applyFill="1" applyBorder="1" applyAlignment="1">
      <alignment horizontal="right"/>
    </xf>
    <xf numFmtId="0" fontId="5" fillId="0" borderId="2" xfId="4" applyFont="1" applyBorder="1" applyAlignment="1">
      <alignment horizontal="left" vertical="center" wrapText="1"/>
    </xf>
    <xf numFmtId="164" fontId="25" fillId="0" borderId="0" xfId="4" applyNumberFormat="1" applyFont="1"/>
    <xf numFmtId="0" fontId="8" fillId="2" borderId="2" xfId="4" applyFont="1" applyFill="1" applyBorder="1" applyAlignment="1">
      <alignment horizontal="left" vertical="center" wrapText="1"/>
    </xf>
    <xf numFmtId="49" fontId="8" fillId="0" borderId="6" xfId="4" applyNumberFormat="1" applyFont="1" applyFill="1" applyBorder="1" applyAlignment="1">
      <alignment horizontal="center"/>
    </xf>
    <xf numFmtId="4" fontId="8" fillId="0" borderId="6" xfId="4" applyNumberFormat="1" applyFont="1" applyBorder="1" applyAlignment="1"/>
    <xf numFmtId="4" fontId="4" fillId="0" borderId="6" xfId="4" applyNumberFormat="1" applyFont="1" applyBorder="1" applyAlignment="1"/>
    <xf numFmtId="4" fontId="8" fillId="0" borderId="2" xfId="4" applyNumberFormat="1" applyFont="1" applyBorder="1" applyAlignment="1"/>
    <xf numFmtId="4" fontId="4" fillId="0" borderId="2" xfId="4" applyNumberFormat="1" applyFont="1" applyBorder="1" applyAlignment="1"/>
    <xf numFmtId="0" fontId="8" fillId="0" borderId="2" xfId="4" applyFont="1" applyFill="1" applyBorder="1" applyAlignment="1">
      <alignment horizontal="center"/>
    </xf>
    <xf numFmtId="0" fontId="4" fillId="0" borderId="0" xfId="1" applyFont="1" applyAlignment="1">
      <alignment horizontal="right"/>
    </xf>
    <xf numFmtId="0" fontId="19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2" fontId="14" fillId="0" borderId="15" xfId="1" applyNumberFormat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164" fontId="8" fillId="3" borderId="5" xfId="1" applyNumberFormat="1" applyFont="1" applyFill="1" applyBorder="1" applyAlignment="1">
      <alignment horizontal="center" wrapText="1"/>
    </xf>
    <xf numFmtId="164" fontId="8" fillId="4" borderId="1" xfId="1" applyNumberFormat="1" applyFont="1" applyFill="1" applyBorder="1" applyAlignment="1">
      <alignment horizontal="center" wrapText="1"/>
    </xf>
    <xf numFmtId="164" fontId="9" fillId="5" borderId="1" xfId="1" applyNumberFormat="1" applyFont="1" applyFill="1" applyBorder="1" applyAlignment="1">
      <alignment horizontal="center" wrapText="1"/>
    </xf>
    <xf numFmtId="164" fontId="12" fillId="0" borderId="1" xfId="1" applyNumberFormat="1" applyFont="1" applyBorder="1" applyAlignment="1">
      <alignment horizontal="center" wrapText="1"/>
    </xf>
    <xf numFmtId="164" fontId="12" fillId="2" borderId="1" xfId="1" applyNumberFormat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 wrapText="1"/>
    </xf>
    <xf numFmtId="164" fontId="17" fillId="0" borderId="1" xfId="1" applyNumberFormat="1" applyFont="1" applyBorder="1" applyAlignment="1">
      <alignment horizontal="center" wrapText="1"/>
    </xf>
    <xf numFmtId="164" fontId="18" fillId="0" borderId="1" xfId="1" applyNumberFormat="1" applyFont="1" applyBorder="1" applyAlignment="1">
      <alignment horizontal="center" wrapText="1"/>
    </xf>
    <xf numFmtId="165" fontId="12" fillId="0" borderId="1" xfId="1" applyNumberFormat="1" applyFont="1" applyBorder="1" applyAlignment="1">
      <alignment vertical="center"/>
    </xf>
    <xf numFmtId="164" fontId="5" fillId="8" borderId="1" xfId="1" applyNumberFormat="1" applyFont="1" applyFill="1" applyBorder="1" applyAlignment="1">
      <alignment horizontal="center" wrapText="1"/>
    </xf>
    <xf numFmtId="0" fontId="27" fillId="0" borderId="2" xfId="1" applyFont="1" applyBorder="1" applyAlignment="1">
      <alignment horizontal="center" wrapText="1"/>
    </xf>
    <xf numFmtId="164" fontId="16" fillId="0" borderId="2" xfId="1" applyNumberFormat="1" applyFont="1" applyBorder="1" applyAlignment="1">
      <alignment horizontal="center"/>
    </xf>
    <xf numFmtId="164" fontId="8" fillId="0" borderId="6" xfId="4" applyNumberFormat="1" applyFont="1" applyBorder="1"/>
    <xf numFmtId="164" fontId="4" fillId="0" borderId="6" xfId="4" applyNumberFormat="1" applyFont="1" applyBorder="1"/>
    <xf numFmtId="164" fontId="8" fillId="2" borderId="6" xfId="4" applyNumberFormat="1" applyFont="1" applyFill="1" applyBorder="1"/>
    <xf numFmtId="4" fontId="4" fillId="0" borderId="0" xfId="4" applyNumberFormat="1" applyFont="1" applyBorder="1" applyAlignment="1"/>
    <xf numFmtId="4" fontId="3" fillId="0" borderId="0" xfId="1" applyNumberFormat="1" applyAlignment="1">
      <alignment horizontal="center"/>
    </xf>
    <xf numFmtId="164" fontId="8" fillId="2" borderId="2" xfId="4" applyNumberFormat="1" applyFont="1" applyFill="1" applyBorder="1"/>
    <xf numFmtId="4" fontId="0" fillId="0" borderId="0" xfId="0" applyNumberFormat="1"/>
    <xf numFmtId="0" fontId="4" fillId="0" borderId="0" xfId="1" applyFont="1" applyAlignment="1">
      <alignment horizontal="right"/>
    </xf>
    <xf numFmtId="0" fontId="6" fillId="0" borderId="0" xfId="22" applyFont="1" applyAlignment="1">
      <alignment horizontal="right"/>
    </xf>
    <xf numFmtId="0" fontId="4" fillId="2" borderId="0" xfId="1" applyFont="1" applyFill="1"/>
    <xf numFmtId="0" fontId="12" fillId="0" borderId="0" xfId="22" applyFont="1"/>
    <xf numFmtId="0" fontId="13" fillId="0" borderId="0" xfId="22" applyFont="1"/>
    <xf numFmtId="0" fontId="9" fillId="0" borderId="0" xfId="1" applyFont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0" xfId="1" applyFont="1" applyAlignment="1">
      <alignment horizontal="center"/>
    </xf>
    <xf numFmtId="49" fontId="28" fillId="0" borderId="0" xfId="0" applyNumberFormat="1" applyFont="1" applyAlignment="1">
      <alignment vertical="center" wrapText="1"/>
    </xf>
    <xf numFmtId="49" fontId="29" fillId="0" borderId="2" xfId="0" applyNumberFormat="1" applyFont="1" applyBorder="1" applyAlignment="1">
      <alignment vertical="center" wrapText="1"/>
    </xf>
    <xf numFmtId="49" fontId="28" fillId="0" borderId="2" xfId="0" applyNumberFormat="1" applyFont="1" applyBorder="1" applyAlignment="1">
      <alignment vertical="center" wrapText="1"/>
    </xf>
    <xf numFmtId="164" fontId="16" fillId="0" borderId="0" xfId="1" applyNumberFormat="1" applyFont="1"/>
    <xf numFmtId="164" fontId="12" fillId="0" borderId="2" xfId="1" applyNumberFormat="1" applyFont="1" applyBorder="1" applyAlignment="1">
      <alignment vertical="center" wrapText="1"/>
    </xf>
    <xf numFmtId="164" fontId="12" fillId="0" borderId="1" xfId="1" applyNumberFormat="1" applyFont="1" applyBorder="1" applyAlignment="1">
      <alignment vertical="center" wrapText="1"/>
    </xf>
    <xf numFmtId="0" fontId="6" fillId="2" borderId="2" xfId="22" applyFont="1" applyFill="1" applyBorder="1" applyAlignment="1">
      <alignment horizontal="left" vertical="center" wrapText="1"/>
    </xf>
    <xf numFmtId="4" fontId="6" fillId="2" borderId="2" xfId="22" applyNumberFormat="1" applyFont="1" applyFill="1" applyBorder="1" applyAlignment="1">
      <alignment horizontal="right" vertical="center" wrapText="1"/>
    </xf>
    <xf numFmtId="164" fontId="5" fillId="2" borderId="0" xfId="1" applyNumberFormat="1" applyFont="1" applyFill="1" applyAlignment="1">
      <alignment horizontal="center" vertical="center" wrapText="1"/>
    </xf>
    <xf numFmtId="164" fontId="9" fillId="6" borderId="0" xfId="1" applyNumberFormat="1" applyFont="1" applyFill="1" applyAlignment="1">
      <alignment horizontal="center"/>
    </xf>
    <xf numFmtId="4" fontId="30" fillId="0" borderId="0" xfId="1" applyNumberFormat="1" applyFont="1"/>
    <xf numFmtId="0" fontId="8" fillId="2" borderId="0" xfId="1" applyFont="1" applyFill="1" applyAlignment="1">
      <alignment horizontal="left" wrapText="1"/>
    </xf>
    <xf numFmtId="4" fontId="3" fillId="0" borderId="0" xfId="1" applyNumberFormat="1"/>
    <xf numFmtId="0" fontId="19" fillId="0" borderId="0" xfId="22" applyFont="1" applyAlignment="1">
      <alignment vertical="center"/>
    </xf>
    <xf numFmtId="0" fontId="22" fillId="0" borderId="0" xfId="1" applyFont="1"/>
    <xf numFmtId="49" fontId="28" fillId="0" borderId="0" xfId="0" applyNumberFormat="1" applyFont="1" applyBorder="1" applyAlignment="1">
      <alignment vertical="center" wrapText="1"/>
    </xf>
    <xf numFmtId="0" fontId="5" fillId="0" borderId="6" xfId="4" applyFont="1" applyBorder="1" applyAlignment="1">
      <alignment horizontal="left" vertical="center" wrapText="1"/>
    </xf>
    <xf numFmtId="167" fontId="8" fillId="0" borderId="7" xfId="19" applyNumberFormat="1" applyFont="1" applyBorder="1" applyAlignment="1">
      <alignment horizontal="center"/>
    </xf>
    <xf numFmtId="0" fontId="8" fillId="0" borderId="2" xfId="4" applyFont="1" applyBorder="1" applyAlignment="1">
      <alignment vertical="center"/>
    </xf>
    <xf numFmtId="0" fontId="9" fillId="0" borderId="2" xfId="4" applyFont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left" vertical="center" wrapText="1"/>
    </xf>
    <xf numFmtId="49" fontId="23" fillId="0" borderId="9" xfId="4" applyNumberFormat="1" applyFont="1" applyFill="1" applyBorder="1" applyAlignment="1">
      <alignment horizontal="center"/>
    </xf>
    <xf numFmtId="0" fontId="8" fillId="0" borderId="1" xfId="3" applyFont="1" applyBorder="1" applyAlignment="1">
      <alignment vertical="center" wrapText="1"/>
    </xf>
    <xf numFmtId="0" fontId="9" fillId="0" borderId="0" xfId="1" applyFont="1" applyAlignment="1">
      <alignment horizontal="center"/>
    </xf>
    <xf numFmtId="0" fontId="5" fillId="2" borderId="9" xfId="1" applyFont="1" applyFill="1" applyBorder="1" applyAlignment="1">
      <alignment horizontal="left" wrapText="1"/>
    </xf>
    <xf numFmtId="0" fontId="5" fillId="2" borderId="0" xfId="1" applyFont="1" applyFill="1" applyAlignment="1">
      <alignment horizontal="left" wrapText="1"/>
    </xf>
    <xf numFmtId="0" fontId="8" fillId="2" borderId="0" xfId="1" applyFont="1" applyFill="1" applyAlignment="1">
      <alignment horizontal="center" wrapText="1"/>
    </xf>
    <xf numFmtId="0" fontId="4" fillId="0" borderId="0" xfId="3" applyFont="1" applyAlignment="1">
      <alignment horizontal="justify"/>
    </xf>
    <xf numFmtId="0" fontId="4" fillId="0" borderId="0" xfId="1" applyFont="1" applyAlignment="1">
      <alignment horizontal="right"/>
    </xf>
    <xf numFmtId="0" fontId="4" fillId="0" borderId="0" xfId="4" applyFont="1" applyAlignment="1">
      <alignment horizontal="right"/>
    </xf>
    <xf numFmtId="0" fontId="5" fillId="2" borderId="0" xfId="1" applyFont="1" applyFill="1" applyAlignment="1">
      <alignment horizontal="center" wrapText="1"/>
    </xf>
    <xf numFmtId="0" fontId="8" fillId="2" borderId="0" xfId="4" applyFont="1" applyFill="1" applyBorder="1" applyAlignment="1">
      <alignment horizontal="center"/>
    </xf>
    <xf numFmtId="0" fontId="4" fillId="2" borderId="0" xfId="4" applyFont="1" applyFill="1" applyBorder="1" applyAlignment="1">
      <alignment horizontal="center" wrapText="1"/>
    </xf>
    <xf numFmtId="0" fontId="4" fillId="2" borderId="0" xfId="4" applyFont="1" applyFill="1" applyAlignment="1">
      <alignment horizontal="right"/>
    </xf>
    <xf numFmtId="0" fontId="4" fillId="2" borderId="0" xfId="1" applyFont="1" applyFill="1" applyAlignment="1">
      <alignment horizontal="right"/>
    </xf>
    <xf numFmtId="0" fontId="8" fillId="2" borderId="0" xfId="4" applyFont="1" applyFill="1" applyBorder="1" applyAlignment="1">
      <alignment horizont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/>
    </xf>
  </cellXfs>
  <cellStyles count="23">
    <cellStyle name="Обычный" xfId="0" builtinId="0"/>
    <cellStyle name="Обычный 2" xfId="1" xr:uid="{00000000-0005-0000-0000-000001000000}"/>
    <cellStyle name="Обычный 3" xfId="5" xr:uid="{00000000-0005-0000-0000-000002000000}"/>
    <cellStyle name="Обычный 3 2" xfId="6" xr:uid="{00000000-0005-0000-0000-000003000000}"/>
    <cellStyle name="Обычный 3 3" xfId="7" xr:uid="{00000000-0005-0000-0000-000004000000}"/>
    <cellStyle name="Обычный 3 4" xfId="8" xr:uid="{00000000-0005-0000-0000-000005000000}"/>
    <cellStyle name="Обычный 3 5" xfId="9" xr:uid="{00000000-0005-0000-0000-000006000000}"/>
    <cellStyle name="Обычный 3 6" xfId="10" xr:uid="{00000000-0005-0000-0000-000007000000}"/>
    <cellStyle name="Обычный 3 6 2" xfId="11" xr:uid="{00000000-0005-0000-0000-000008000000}"/>
    <cellStyle name="Обычный 3 6 2 2" xfId="2" xr:uid="{00000000-0005-0000-0000-000009000000}"/>
    <cellStyle name="Обычный 3 6 2 2 2" xfId="22" xr:uid="{DF04B85B-4226-4360-BA98-A78790F200D4}"/>
    <cellStyle name="Обычный 3 7" xfId="12" xr:uid="{00000000-0005-0000-0000-00000A000000}"/>
    <cellStyle name="Обычный 4" xfId="13" xr:uid="{00000000-0005-0000-0000-00000B000000}"/>
    <cellStyle name="Обычный 5" xfId="14" xr:uid="{00000000-0005-0000-0000-00000C000000}"/>
    <cellStyle name="Обычный 6" xfId="15" xr:uid="{00000000-0005-0000-0000-00000D000000}"/>
    <cellStyle name="Обычный 7" xfId="16" xr:uid="{00000000-0005-0000-0000-00000E000000}"/>
    <cellStyle name="Обычный 8" xfId="4" xr:uid="{00000000-0005-0000-0000-00000F000000}"/>
    <cellStyle name="Обычный 9" xfId="17" xr:uid="{00000000-0005-0000-0000-000010000000}"/>
    <cellStyle name="Обычный 9 2" xfId="3" xr:uid="{00000000-0005-0000-0000-000011000000}"/>
    <cellStyle name="Процентный 2" xfId="18" xr:uid="{00000000-0005-0000-0000-000012000000}"/>
    <cellStyle name="Финансовый 2" xfId="19" xr:uid="{00000000-0005-0000-0000-000013000000}"/>
    <cellStyle name="Финансовый 3" xfId="20" xr:uid="{00000000-0005-0000-0000-000014000000}"/>
    <cellStyle name="Финансовый 3 2" xfId="21" xr:uid="{00000000-0005-0000-0000-00001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B8196-42A5-433F-AA99-1A4E59161AEF}">
  <sheetPr>
    <tabColor rgb="FF00B050"/>
  </sheetPr>
  <dimension ref="A1:T98"/>
  <sheetViews>
    <sheetView tabSelected="1" view="pageBreakPreview" zoomScale="80" zoomScaleNormal="80" zoomScaleSheetLayoutView="80" zoomScalePageLayoutView="80" workbookViewId="0">
      <selection activeCell="A4" sqref="A4"/>
    </sheetView>
  </sheetViews>
  <sheetFormatPr defaultRowHeight="12.75" x14ac:dyDescent="0.2"/>
  <cols>
    <col min="1" max="1" width="13" style="4" customWidth="1"/>
    <col min="2" max="2" width="35.42578125" style="4" customWidth="1"/>
    <col min="3" max="3" width="77" style="4" customWidth="1"/>
    <col min="4" max="4" width="20" style="4" customWidth="1"/>
    <col min="5" max="5" width="16" style="4" hidden="1" customWidth="1"/>
    <col min="6" max="6" width="14" style="4" hidden="1" customWidth="1"/>
    <col min="7" max="7" width="14.140625" style="4" hidden="1" customWidth="1"/>
    <col min="8" max="8" width="17.140625" style="4" hidden="1" customWidth="1"/>
    <col min="9" max="9" width="0.140625" style="4" customWidth="1"/>
    <col min="10" max="10" width="9.140625" style="4"/>
    <col min="11" max="11" width="12.42578125" style="4" customWidth="1"/>
    <col min="12" max="16384" width="9.140625" style="4"/>
  </cols>
  <sheetData>
    <row r="1" spans="1:11" ht="20.25" x14ac:dyDescent="0.3">
      <c r="A1" s="281" t="s">
        <v>279</v>
      </c>
      <c r="B1" s="281"/>
      <c r="C1" s="281"/>
      <c r="D1" s="281"/>
      <c r="E1" s="1"/>
      <c r="F1" s="2"/>
      <c r="G1" s="245"/>
      <c r="H1" s="3"/>
    </row>
    <row r="2" spans="1:11" ht="21.75" customHeight="1" x14ac:dyDescent="0.3">
      <c r="A2" s="280" t="s">
        <v>319</v>
      </c>
      <c r="B2" s="280"/>
      <c r="C2" s="280"/>
      <c r="D2" s="280"/>
      <c r="E2" s="280"/>
      <c r="F2" s="6"/>
      <c r="G2" s="6"/>
      <c r="H2" s="6"/>
    </row>
    <row r="3" spans="1:11" ht="49.5" customHeight="1" x14ac:dyDescent="0.3">
      <c r="A3" s="280"/>
      <c r="B3" s="280"/>
      <c r="C3" s="280"/>
      <c r="D3" s="280"/>
      <c r="E3" s="280"/>
      <c r="F3" s="282"/>
      <c r="G3" s="282"/>
      <c r="H3" s="282"/>
      <c r="I3" s="282"/>
    </row>
    <row r="4" spans="1:11" ht="20.25" x14ac:dyDescent="0.3">
      <c r="A4" s="5"/>
      <c r="B4" s="6"/>
      <c r="C4" s="7" t="s">
        <v>0</v>
      </c>
      <c r="D4" s="246" t="s">
        <v>1</v>
      </c>
      <c r="E4" s="8"/>
      <c r="F4" s="244"/>
      <c r="G4" s="9"/>
      <c r="H4" s="9"/>
    </row>
    <row r="5" spans="1:11" ht="20.25" x14ac:dyDescent="0.3">
      <c r="A5" s="5"/>
      <c r="B5" s="6"/>
      <c r="C5" s="7"/>
      <c r="D5" s="246"/>
      <c r="E5" s="8"/>
      <c r="F5" s="244"/>
      <c r="G5" s="9"/>
      <c r="H5" s="9"/>
    </row>
    <row r="6" spans="1:11" ht="18.75" x14ac:dyDescent="0.3">
      <c r="A6" s="10"/>
      <c r="B6" s="10"/>
      <c r="C6" s="8"/>
      <c r="D6" s="8"/>
      <c r="E6" s="11"/>
      <c r="F6" s="12"/>
      <c r="G6" s="247"/>
      <c r="H6" s="247"/>
    </row>
    <row r="7" spans="1:11" ht="41.25" customHeight="1" x14ac:dyDescent="0.3">
      <c r="A7" s="13"/>
      <c r="B7" s="283" t="s">
        <v>317</v>
      </c>
      <c r="C7" s="283"/>
      <c r="D7" s="13"/>
      <c r="E7" s="248"/>
      <c r="F7" s="10"/>
      <c r="G7" s="10"/>
      <c r="H7" s="10"/>
    </row>
    <row r="8" spans="1:11" ht="16.5" thickBot="1" x14ac:dyDescent="0.3">
      <c r="A8" s="10"/>
      <c r="B8" s="276"/>
      <c r="C8" s="276"/>
      <c r="D8" s="249"/>
      <c r="E8" s="248"/>
      <c r="F8" s="14"/>
      <c r="G8" s="10"/>
      <c r="H8" s="10"/>
    </row>
    <row r="9" spans="1:11" s="19" customFormat="1" ht="87.75" customHeight="1" thickBot="1" x14ac:dyDescent="0.25">
      <c r="A9" s="15" t="s">
        <v>2</v>
      </c>
      <c r="B9" s="15" t="s">
        <v>3</v>
      </c>
      <c r="C9" s="15" t="s">
        <v>4</v>
      </c>
      <c r="D9" s="16" t="s">
        <v>5</v>
      </c>
      <c r="E9" s="17" t="s">
        <v>6</v>
      </c>
      <c r="F9" s="18" t="s">
        <v>7</v>
      </c>
      <c r="G9" s="18" t="s">
        <v>8</v>
      </c>
      <c r="H9" s="223" t="s">
        <v>9</v>
      </c>
      <c r="I9" s="235" t="s">
        <v>250</v>
      </c>
    </row>
    <row r="10" spans="1:11" s="19" customFormat="1" ht="20.25" x14ac:dyDescent="0.3">
      <c r="A10" s="20">
        <v>1</v>
      </c>
      <c r="B10" s="20">
        <v>2</v>
      </c>
      <c r="C10" s="21">
        <v>3</v>
      </c>
      <c r="D10" s="22">
        <v>4</v>
      </c>
      <c r="E10" s="23">
        <v>6</v>
      </c>
      <c r="F10" s="24">
        <v>7</v>
      </c>
      <c r="G10" s="24">
        <v>8</v>
      </c>
      <c r="H10" s="224">
        <v>9</v>
      </c>
      <c r="I10" s="250"/>
      <c r="J10" s="251"/>
    </row>
    <row r="11" spans="1:11" s="19" customFormat="1" ht="20.25" x14ac:dyDescent="0.3">
      <c r="A11" s="25" t="s">
        <v>10</v>
      </c>
      <c r="B11" s="26" t="s">
        <v>11</v>
      </c>
      <c r="C11" s="27" t="s">
        <v>12</v>
      </c>
      <c r="D11" s="28">
        <f>D12+D23+D28+D51</f>
        <v>81822.500000000015</v>
      </c>
      <c r="E11" s="29" t="e">
        <f>E12+#REF!+#REF!+#REF!+E28</f>
        <v>#REF!</v>
      </c>
      <c r="F11" s="30" t="e">
        <f>F12+#REF!+#REF!+#REF!+F28</f>
        <v>#REF!</v>
      </c>
      <c r="G11" s="30" t="e">
        <f>G12+#REF!+#REF!+#REF!+G28</f>
        <v>#REF!</v>
      </c>
      <c r="H11" s="225" t="e">
        <f>H12+#REF!+#REF!+#REF!+H28</f>
        <v>#REF!</v>
      </c>
      <c r="I11" s="236"/>
      <c r="K11" s="31"/>
    </row>
    <row r="12" spans="1:11" s="19" customFormat="1" ht="20.25" x14ac:dyDescent="0.3">
      <c r="A12" s="32" t="s">
        <v>10</v>
      </c>
      <c r="B12" s="26" t="s">
        <v>13</v>
      </c>
      <c r="C12" s="27" t="s">
        <v>14</v>
      </c>
      <c r="D12" s="33">
        <f>D13+D21</f>
        <v>77149.3</v>
      </c>
      <c r="E12" s="34" t="e">
        <f>E13+#REF!</f>
        <v>#REF!</v>
      </c>
      <c r="F12" s="34" t="e">
        <f>F13+#REF!</f>
        <v>#REF!</v>
      </c>
      <c r="G12" s="34" t="e">
        <f>G13+#REF!</f>
        <v>#REF!</v>
      </c>
      <c r="H12" s="226" t="e">
        <f>H13+#REF!</f>
        <v>#REF!</v>
      </c>
      <c r="I12" s="236"/>
      <c r="K12" s="31"/>
    </row>
    <row r="13" spans="1:11" s="19" customFormat="1" ht="40.5" x14ac:dyDescent="0.3">
      <c r="A13" s="32" t="s">
        <v>15</v>
      </c>
      <c r="B13" s="26" t="s">
        <v>16</v>
      </c>
      <c r="C13" s="27" t="s">
        <v>17</v>
      </c>
      <c r="D13" s="33">
        <f>D14+D17+D20</f>
        <v>75449.3</v>
      </c>
      <c r="E13" s="35">
        <f>E14+E17</f>
        <v>4477.3999999999996</v>
      </c>
      <c r="F13" s="35">
        <f>F14+F17</f>
        <v>10866.9</v>
      </c>
      <c r="G13" s="35">
        <f>G14+G17</f>
        <v>7613.2</v>
      </c>
      <c r="H13" s="46">
        <f>H14+H17</f>
        <v>5650.5</v>
      </c>
      <c r="I13" s="236"/>
      <c r="K13" s="31"/>
    </row>
    <row r="14" spans="1:11" s="19" customFormat="1" ht="60.75" x14ac:dyDescent="0.25">
      <c r="A14" s="32" t="s">
        <v>15</v>
      </c>
      <c r="B14" s="26" t="s">
        <v>18</v>
      </c>
      <c r="C14" s="27" t="s">
        <v>19</v>
      </c>
      <c r="D14" s="33">
        <f>D15+D16</f>
        <v>50007</v>
      </c>
      <c r="E14" s="36">
        <f>E15+E16</f>
        <v>3827.4</v>
      </c>
      <c r="F14" s="36">
        <f>F15+F16</f>
        <v>8856.6</v>
      </c>
      <c r="G14" s="36">
        <f>G15+G16</f>
        <v>5971</v>
      </c>
      <c r="H14" s="227">
        <f>H15+H16</f>
        <v>4977</v>
      </c>
      <c r="I14" s="236"/>
      <c r="K14" s="31"/>
    </row>
    <row r="15" spans="1:11" s="19" customFormat="1" ht="40.5" x14ac:dyDescent="0.25">
      <c r="A15" s="37" t="s">
        <v>15</v>
      </c>
      <c r="B15" s="38" t="s">
        <v>20</v>
      </c>
      <c r="C15" s="39" t="s">
        <v>19</v>
      </c>
      <c r="D15" s="40">
        <v>50000</v>
      </c>
      <c r="E15" s="41">
        <f>3827.4-50</f>
        <v>3777.4</v>
      </c>
      <c r="F15" s="41">
        <f>6772.6+2084</f>
        <v>8856.6</v>
      </c>
      <c r="G15" s="41">
        <f>5100+871</f>
        <v>5971</v>
      </c>
      <c r="H15" s="228">
        <v>4977</v>
      </c>
      <c r="I15" s="236"/>
      <c r="K15" s="31"/>
    </row>
    <row r="16" spans="1:11" s="19" customFormat="1" ht="60.75" x14ac:dyDescent="0.25">
      <c r="A16" s="37" t="s">
        <v>15</v>
      </c>
      <c r="B16" s="38" t="s">
        <v>21</v>
      </c>
      <c r="C16" s="39" t="s">
        <v>22</v>
      </c>
      <c r="D16" s="40">
        <v>7</v>
      </c>
      <c r="E16" s="41">
        <v>50</v>
      </c>
      <c r="F16" s="41">
        <v>0</v>
      </c>
      <c r="G16" s="41">
        <v>0</v>
      </c>
      <c r="H16" s="228">
        <v>0</v>
      </c>
      <c r="I16" s="236"/>
      <c r="K16" s="31"/>
    </row>
    <row r="17" spans="1:11" s="19" customFormat="1" ht="60.75" x14ac:dyDescent="0.25">
      <c r="A17" s="32" t="s">
        <v>15</v>
      </c>
      <c r="B17" s="26" t="s">
        <v>23</v>
      </c>
      <c r="C17" s="27" t="s">
        <v>24</v>
      </c>
      <c r="D17" s="33">
        <f>D18+D19</f>
        <v>25442.3</v>
      </c>
      <c r="E17" s="36">
        <f>E18+E19</f>
        <v>650</v>
      </c>
      <c r="F17" s="36">
        <f>F18+F19</f>
        <v>2010.3</v>
      </c>
      <c r="G17" s="36">
        <f>G18+G19</f>
        <v>1642.2</v>
      </c>
      <c r="H17" s="227">
        <f>H18+H19</f>
        <v>673.5</v>
      </c>
      <c r="I17" s="236"/>
      <c r="K17" s="31"/>
    </row>
    <row r="18" spans="1:11" s="19" customFormat="1" ht="120" customHeight="1" x14ac:dyDescent="0.25">
      <c r="A18" s="37" t="s">
        <v>15</v>
      </c>
      <c r="B18" s="38" t="s">
        <v>25</v>
      </c>
      <c r="C18" s="39" t="s">
        <v>26</v>
      </c>
      <c r="D18" s="40">
        <v>25442.2</v>
      </c>
      <c r="E18" s="42">
        <f>650-100</f>
        <v>550</v>
      </c>
      <c r="F18" s="42">
        <v>2010.3</v>
      </c>
      <c r="G18" s="42">
        <v>1642.2</v>
      </c>
      <c r="H18" s="229">
        <v>673.5</v>
      </c>
      <c r="I18" s="236"/>
      <c r="K18" s="31"/>
    </row>
    <row r="19" spans="1:11" s="19" customFormat="1" ht="101.25" customHeight="1" x14ac:dyDescent="0.25">
      <c r="A19" s="37" t="s">
        <v>15</v>
      </c>
      <c r="B19" s="38" t="s">
        <v>27</v>
      </c>
      <c r="C19" s="39" t="s">
        <v>28</v>
      </c>
      <c r="D19" s="40">
        <v>0.1</v>
      </c>
      <c r="E19" s="41">
        <v>100</v>
      </c>
      <c r="F19" s="41">
        <v>0</v>
      </c>
      <c r="G19" s="41">
        <v>0</v>
      </c>
      <c r="H19" s="228">
        <v>0</v>
      </c>
      <c r="I19" s="236"/>
      <c r="K19" s="31"/>
    </row>
    <row r="20" spans="1:11" s="19" customFormat="1" ht="74.25" customHeight="1" x14ac:dyDescent="0.25">
      <c r="A20" s="32" t="s">
        <v>15</v>
      </c>
      <c r="B20" s="26" t="s">
        <v>29</v>
      </c>
      <c r="C20" s="27" t="s">
        <v>30</v>
      </c>
      <c r="D20" s="33">
        <v>0</v>
      </c>
      <c r="E20" s="41"/>
      <c r="F20" s="41"/>
      <c r="G20" s="41"/>
      <c r="H20" s="228"/>
      <c r="I20" s="236"/>
      <c r="K20" s="31"/>
    </row>
    <row r="21" spans="1:11" s="19" customFormat="1" ht="40.5" x14ac:dyDescent="0.25">
      <c r="A21" s="32" t="s">
        <v>15</v>
      </c>
      <c r="B21" s="26" t="s">
        <v>31</v>
      </c>
      <c r="C21" s="27" t="s">
        <v>32</v>
      </c>
      <c r="D21" s="33">
        <f>D22</f>
        <v>1700</v>
      </c>
      <c r="E21" s="41"/>
      <c r="F21" s="41"/>
      <c r="G21" s="41"/>
      <c r="H21" s="228"/>
      <c r="I21" s="236"/>
      <c r="K21" s="31"/>
    </row>
    <row r="22" spans="1:11" s="19" customFormat="1" ht="60.75" x14ac:dyDescent="0.25">
      <c r="A22" s="37" t="s">
        <v>15</v>
      </c>
      <c r="B22" s="37" t="s">
        <v>33</v>
      </c>
      <c r="C22" s="43" t="s">
        <v>34</v>
      </c>
      <c r="D22" s="40">
        <v>1700</v>
      </c>
      <c r="E22" s="41"/>
      <c r="F22" s="41"/>
      <c r="G22" s="41"/>
      <c r="H22" s="228"/>
      <c r="I22" s="236"/>
      <c r="K22" s="31"/>
    </row>
    <row r="23" spans="1:11" s="44" customFormat="1" ht="44.25" customHeight="1" x14ac:dyDescent="0.3">
      <c r="A23" s="32" t="s">
        <v>10</v>
      </c>
      <c r="B23" s="26" t="s">
        <v>35</v>
      </c>
      <c r="C23" s="27" t="s">
        <v>269</v>
      </c>
      <c r="D23" s="33">
        <f>D24</f>
        <v>900.1</v>
      </c>
      <c r="E23" s="45"/>
      <c r="F23" s="45"/>
      <c r="G23" s="45"/>
      <c r="H23" s="230"/>
      <c r="I23" s="236"/>
      <c r="J23" s="19"/>
      <c r="K23" s="31"/>
    </row>
    <row r="24" spans="1:11" s="44" customFormat="1" ht="24.75" customHeight="1" x14ac:dyDescent="0.3">
      <c r="A24" s="32" t="s">
        <v>10</v>
      </c>
      <c r="B24" s="26" t="s">
        <v>36</v>
      </c>
      <c r="C24" s="27" t="s">
        <v>37</v>
      </c>
      <c r="D24" s="33">
        <f>D25</f>
        <v>900.1</v>
      </c>
      <c r="E24" s="35"/>
      <c r="F24" s="35"/>
      <c r="G24" s="35"/>
      <c r="H24" s="46"/>
      <c r="I24" s="236"/>
      <c r="J24" s="19"/>
      <c r="K24" s="31"/>
    </row>
    <row r="25" spans="1:11" s="44" customFormat="1" ht="60.75" x14ac:dyDescent="0.3">
      <c r="A25" s="32" t="s">
        <v>10</v>
      </c>
      <c r="B25" s="26" t="s">
        <v>38</v>
      </c>
      <c r="C25" s="27" t="s">
        <v>39</v>
      </c>
      <c r="D25" s="33">
        <f>D27+D26</f>
        <v>900.1</v>
      </c>
      <c r="E25" s="35"/>
      <c r="F25" s="35"/>
      <c r="G25" s="35"/>
      <c r="H25" s="46"/>
      <c r="I25" s="236"/>
      <c r="J25" s="19"/>
      <c r="K25" s="31"/>
    </row>
    <row r="26" spans="1:11" s="44" customFormat="1" ht="101.25" x14ac:dyDescent="0.3">
      <c r="A26" s="37" t="s">
        <v>40</v>
      </c>
      <c r="B26" s="38" t="s">
        <v>41</v>
      </c>
      <c r="C26" s="47" t="s">
        <v>42</v>
      </c>
      <c r="D26" s="40">
        <v>900</v>
      </c>
      <c r="E26" s="45">
        <v>0</v>
      </c>
      <c r="F26" s="45">
        <v>0</v>
      </c>
      <c r="G26" s="45">
        <v>0</v>
      </c>
      <c r="H26" s="48">
        <v>20</v>
      </c>
      <c r="I26" s="236"/>
      <c r="J26" s="19"/>
      <c r="K26" s="31"/>
    </row>
    <row r="27" spans="1:11" s="44" customFormat="1" ht="62.25" customHeight="1" x14ac:dyDescent="0.3">
      <c r="A27" s="37" t="s">
        <v>43</v>
      </c>
      <c r="B27" s="38" t="s">
        <v>44</v>
      </c>
      <c r="C27" s="47" t="s">
        <v>45</v>
      </c>
      <c r="D27" s="40">
        <v>0.1</v>
      </c>
      <c r="E27" s="45"/>
      <c r="F27" s="45"/>
      <c r="G27" s="45"/>
      <c r="H27" s="48"/>
      <c r="I27" s="236"/>
      <c r="J27" s="19"/>
      <c r="K27" s="31"/>
    </row>
    <row r="28" spans="1:11" s="19" customFormat="1" ht="20.25" x14ac:dyDescent="0.3">
      <c r="A28" s="32" t="s">
        <v>10</v>
      </c>
      <c r="B28" s="49" t="s">
        <v>46</v>
      </c>
      <c r="C28" s="27" t="s">
        <v>47</v>
      </c>
      <c r="D28" s="33">
        <f>D38+D29</f>
        <v>3773.1</v>
      </c>
      <c r="E28" s="34" t="e">
        <f>#REF!+E30</f>
        <v>#REF!</v>
      </c>
      <c r="F28" s="34" t="e">
        <f>#REF!+F30</f>
        <v>#REF!</v>
      </c>
      <c r="G28" s="34" t="e">
        <f>#REF!+G30</f>
        <v>#REF!</v>
      </c>
      <c r="H28" s="226" t="e">
        <f>#REF!+H30</f>
        <v>#REF!</v>
      </c>
      <c r="I28" s="236"/>
      <c r="K28" s="31"/>
    </row>
    <row r="29" spans="1:11" s="19" customFormat="1" ht="75" customHeight="1" x14ac:dyDescent="0.3">
      <c r="A29" s="32" t="s">
        <v>10</v>
      </c>
      <c r="B29" s="49" t="s">
        <v>280</v>
      </c>
      <c r="C29" s="27" t="s">
        <v>281</v>
      </c>
      <c r="D29" s="33">
        <f>D30</f>
        <v>1382</v>
      </c>
      <c r="E29" s="34"/>
      <c r="F29" s="34"/>
      <c r="G29" s="34"/>
      <c r="H29" s="226"/>
      <c r="I29" s="236"/>
      <c r="K29" s="31"/>
    </row>
    <row r="30" spans="1:11" s="19" customFormat="1" ht="106.5" customHeight="1" x14ac:dyDescent="0.25">
      <c r="A30" s="32" t="s">
        <v>10</v>
      </c>
      <c r="B30" s="49" t="s">
        <v>282</v>
      </c>
      <c r="C30" s="27" t="s">
        <v>283</v>
      </c>
      <c r="D30" s="33">
        <f>D31+D32+D33+D34+D35+D36+D37</f>
        <v>1382</v>
      </c>
      <c r="E30" s="52" t="e">
        <f>SUM(#REF!)</f>
        <v>#REF!</v>
      </c>
      <c r="F30" s="52" t="e">
        <f>SUM(#REF!)</f>
        <v>#REF!</v>
      </c>
      <c r="G30" s="52" t="e">
        <f>SUM(#REF!)</f>
        <v>#REF!</v>
      </c>
      <c r="H30" s="232" t="e">
        <f>SUM(#REF!)</f>
        <v>#REF!</v>
      </c>
      <c r="I30" s="236"/>
      <c r="K30" s="31"/>
    </row>
    <row r="31" spans="1:11" s="19" customFormat="1" ht="75.75" customHeight="1" x14ac:dyDescent="0.25">
      <c r="A31" s="37" t="s">
        <v>48</v>
      </c>
      <c r="B31" s="50" t="s">
        <v>284</v>
      </c>
      <c r="C31" s="39" t="s">
        <v>285</v>
      </c>
      <c r="D31" s="40">
        <v>60</v>
      </c>
      <c r="E31" s="52"/>
      <c r="F31" s="52"/>
      <c r="G31" s="52"/>
      <c r="H31" s="232"/>
      <c r="I31" s="236"/>
      <c r="K31" s="31"/>
    </row>
    <row r="32" spans="1:11" s="19" customFormat="1" ht="75.75" customHeight="1" x14ac:dyDescent="0.25">
      <c r="A32" s="37" t="s">
        <v>48</v>
      </c>
      <c r="B32" s="50" t="s">
        <v>284</v>
      </c>
      <c r="C32" s="39" t="s">
        <v>285</v>
      </c>
      <c r="D32" s="40">
        <v>770</v>
      </c>
      <c r="E32" s="51">
        <v>650</v>
      </c>
      <c r="F32" s="51">
        <v>2669.6</v>
      </c>
      <c r="G32" s="51">
        <v>1393.4</v>
      </c>
      <c r="H32" s="231">
        <v>200</v>
      </c>
      <c r="I32" s="236"/>
      <c r="K32" s="31"/>
    </row>
    <row r="33" spans="1:20" s="19" customFormat="1" ht="81" x14ac:dyDescent="0.25">
      <c r="A33" s="37" t="s">
        <v>49</v>
      </c>
      <c r="B33" s="50" t="s">
        <v>284</v>
      </c>
      <c r="C33" s="39" t="s">
        <v>285</v>
      </c>
      <c r="D33" s="40">
        <v>1</v>
      </c>
      <c r="E33" s="51"/>
      <c r="F33" s="51"/>
      <c r="G33" s="51"/>
      <c r="H33" s="231"/>
      <c r="I33" s="236"/>
      <c r="K33" s="31"/>
    </row>
    <row r="34" spans="1:20" s="19" customFormat="1" ht="66.75" customHeight="1" x14ac:dyDescent="0.25">
      <c r="A34" s="37" t="s">
        <v>80</v>
      </c>
      <c r="B34" s="50" t="s">
        <v>284</v>
      </c>
      <c r="C34" s="39" t="s">
        <v>285</v>
      </c>
      <c r="D34" s="40">
        <v>20</v>
      </c>
      <c r="E34" s="51"/>
      <c r="F34" s="51"/>
      <c r="G34" s="51"/>
      <c r="H34" s="231"/>
      <c r="I34" s="236"/>
      <c r="K34" s="31"/>
    </row>
    <row r="35" spans="1:20" s="19" customFormat="1" ht="81" x14ac:dyDescent="0.25">
      <c r="A35" s="37" t="s">
        <v>50</v>
      </c>
      <c r="B35" s="50" t="s">
        <v>284</v>
      </c>
      <c r="C35" s="39" t="s">
        <v>285</v>
      </c>
      <c r="D35" s="40">
        <v>500</v>
      </c>
      <c r="E35" s="51"/>
      <c r="F35" s="51"/>
      <c r="G35" s="51"/>
      <c r="H35" s="231"/>
      <c r="I35" s="236"/>
      <c r="K35" s="31"/>
    </row>
    <row r="36" spans="1:20" s="19" customFormat="1" ht="66.75" customHeight="1" x14ac:dyDescent="0.25">
      <c r="A36" s="37" t="s">
        <v>81</v>
      </c>
      <c r="B36" s="50" t="s">
        <v>284</v>
      </c>
      <c r="C36" s="39" t="s">
        <v>285</v>
      </c>
      <c r="D36" s="40">
        <v>1</v>
      </c>
      <c r="E36" s="51"/>
      <c r="F36" s="51"/>
      <c r="G36" s="51"/>
      <c r="H36" s="231"/>
      <c r="I36" s="236"/>
      <c r="K36" s="31"/>
    </row>
    <row r="37" spans="1:20" s="19" customFormat="1" ht="81" x14ac:dyDescent="0.25">
      <c r="A37" s="37" t="s">
        <v>51</v>
      </c>
      <c r="B37" s="50" t="s">
        <v>284</v>
      </c>
      <c r="C37" s="39" t="s">
        <v>285</v>
      </c>
      <c r="D37" s="40">
        <v>30</v>
      </c>
      <c r="E37" s="51"/>
      <c r="F37" s="51"/>
      <c r="G37" s="51"/>
      <c r="H37" s="231"/>
      <c r="I37" s="236"/>
      <c r="K37" s="31"/>
    </row>
    <row r="38" spans="1:20" s="19" customFormat="1" ht="40.5" x14ac:dyDescent="0.25">
      <c r="A38" s="32" t="s">
        <v>10</v>
      </c>
      <c r="B38" s="49" t="s">
        <v>286</v>
      </c>
      <c r="C38" s="27" t="s">
        <v>287</v>
      </c>
      <c r="D38" s="33">
        <f>D39+D41</f>
        <v>2391.1</v>
      </c>
      <c r="E38" s="51"/>
      <c r="F38" s="51"/>
      <c r="G38" s="51"/>
      <c r="H38" s="231"/>
      <c r="I38" s="236"/>
      <c r="K38" s="31"/>
    </row>
    <row r="39" spans="1:20" s="19" customFormat="1" ht="183" customHeight="1" x14ac:dyDescent="0.25">
      <c r="A39" s="32" t="s">
        <v>10</v>
      </c>
      <c r="B39" s="50" t="s">
        <v>288</v>
      </c>
      <c r="C39" s="27" t="s">
        <v>289</v>
      </c>
      <c r="D39" s="33">
        <f>D40</f>
        <v>0.1</v>
      </c>
      <c r="E39" s="51"/>
      <c r="F39" s="51"/>
      <c r="G39" s="51"/>
      <c r="H39" s="231"/>
      <c r="I39" s="236"/>
      <c r="K39" s="31"/>
    </row>
    <row r="40" spans="1:20" s="19" customFormat="1" ht="133.5" customHeight="1" x14ac:dyDescent="0.25">
      <c r="A40" s="37" t="s">
        <v>43</v>
      </c>
      <c r="B40" s="50" t="s">
        <v>290</v>
      </c>
      <c r="C40" s="252" t="s">
        <v>291</v>
      </c>
      <c r="D40" s="40">
        <v>0.1</v>
      </c>
      <c r="E40" s="51"/>
      <c r="F40" s="51"/>
      <c r="G40" s="51"/>
      <c r="H40" s="231"/>
      <c r="I40" s="236"/>
      <c r="K40" s="31"/>
    </row>
    <row r="41" spans="1:20" s="19" customFormat="1" ht="128.25" customHeight="1" x14ac:dyDescent="0.25">
      <c r="A41" s="32" t="s">
        <v>10</v>
      </c>
      <c r="B41" s="49" t="s">
        <v>292</v>
      </c>
      <c r="C41" s="253" t="s">
        <v>293</v>
      </c>
      <c r="D41" s="33">
        <f>D42</f>
        <v>2391</v>
      </c>
      <c r="E41" s="51"/>
      <c r="F41" s="51"/>
      <c r="G41" s="51"/>
      <c r="H41" s="231"/>
      <c r="I41" s="236"/>
      <c r="K41" s="31"/>
    </row>
    <row r="42" spans="1:20" s="19" customFormat="1" ht="115.5" customHeight="1" x14ac:dyDescent="0.25">
      <c r="A42" s="32" t="s">
        <v>10</v>
      </c>
      <c r="B42" s="49" t="s">
        <v>294</v>
      </c>
      <c r="C42" s="253" t="s">
        <v>295</v>
      </c>
      <c r="D42" s="33">
        <f>SUM(D43:D50)</f>
        <v>2391</v>
      </c>
      <c r="E42" s="51"/>
      <c r="F42" s="51"/>
      <c r="G42" s="51"/>
      <c r="H42" s="231"/>
      <c r="I42" s="236"/>
      <c r="K42" s="31"/>
    </row>
    <row r="43" spans="1:20" s="19" customFormat="1" ht="124.5" customHeight="1" x14ac:dyDescent="0.25">
      <c r="A43" s="37" t="s">
        <v>15</v>
      </c>
      <c r="B43" s="50" t="s">
        <v>294</v>
      </c>
      <c r="C43" s="254" t="s">
        <v>295</v>
      </c>
      <c r="D43" s="40">
        <v>60</v>
      </c>
      <c r="E43" s="51"/>
      <c r="F43" s="51"/>
      <c r="G43" s="51"/>
      <c r="H43" s="231"/>
      <c r="I43" s="236"/>
      <c r="K43" s="31"/>
    </row>
    <row r="44" spans="1:20" s="19" customFormat="1" ht="124.5" customHeight="1" x14ac:dyDescent="0.25">
      <c r="A44" s="37" t="s">
        <v>302</v>
      </c>
      <c r="B44" s="50" t="s">
        <v>294</v>
      </c>
      <c r="C44" s="254" t="s">
        <v>295</v>
      </c>
      <c r="D44" s="40">
        <v>0</v>
      </c>
      <c r="E44" s="51"/>
      <c r="F44" s="51"/>
      <c r="G44" s="51"/>
      <c r="H44" s="231"/>
      <c r="I44" s="236"/>
      <c r="K44" s="31"/>
    </row>
    <row r="45" spans="1:20" s="19" customFormat="1" ht="108.75" customHeight="1" x14ac:dyDescent="0.25">
      <c r="A45" s="37" t="s">
        <v>48</v>
      </c>
      <c r="B45" s="50" t="s">
        <v>294</v>
      </c>
      <c r="C45" s="254" t="s">
        <v>295</v>
      </c>
      <c r="D45" s="40">
        <v>730</v>
      </c>
      <c r="E45" s="51"/>
      <c r="F45" s="51"/>
      <c r="G45" s="51"/>
      <c r="H45" s="231"/>
      <c r="I45" s="236"/>
      <c r="K45" s="31"/>
      <c r="T45" s="254"/>
    </row>
    <row r="46" spans="1:20" s="19" customFormat="1" ht="108.75" customHeight="1" x14ac:dyDescent="0.25">
      <c r="A46" s="37" t="s">
        <v>49</v>
      </c>
      <c r="B46" s="50" t="s">
        <v>294</v>
      </c>
      <c r="C46" s="254" t="s">
        <v>295</v>
      </c>
      <c r="D46" s="40">
        <v>40</v>
      </c>
      <c r="E46" s="51"/>
      <c r="F46" s="51"/>
      <c r="G46" s="51"/>
      <c r="H46" s="231"/>
      <c r="I46" s="236"/>
      <c r="K46" s="31"/>
      <c r="T46" s="267"/>
    </row>
    <row r="47" spans="1:20" s="19" customFormat="1" ht="108.75" customHeight="1" x14ac:dyDescent="0.25">
      <c r="A47" s="37" t="s">
        <v>80</v>
      </c>
      <c r="B47" s="50" t="s">
        <v>294</v>
      </c>
      <c r="C47" s="254" t="s">
        <v>295</v>
      </c>
      <c r="D47" s="40">
        <v>0</v>
      </c>
      <c r="E47" s="51"/>
      <c r="F47" s="51"/>
      <c r="G47" s="51"/>
      <c r="H47" s="231"/>
      <c r="I47" s="236"/>
      <c r="K47" s="31"/>
      <c r="T47" s="267"/>
    </row>
    <row r="48" spans="1:20" s="19" customFormat="1" ht="108.75" customHeight="1" x14ac:dyDescent="0.25">
      <c r="A48" s="37" t="s">
        <v>50</v>
      </c>
      <c r="B48" s="50" t="s">
        <v>294</v>
      </c>
      <c r="C48" s="254" t="s">
        <v>295</v>
      </c>
      <c r="D48" s="40">
        <v>1530</v>
      </c>
      <c r="E48" s="51"/>
      <c r="F48" s="51"/>
      <c r="G48" s="51"/>
      <c r="H48" s="231"/>
      <c r="I48" s="236"/>
      <c r="K48" s="31"/>
      <c r="T48" s="267"/>
    </row>
    <row r="49" spans="1:15" s="19" customFormat="1" ht="119.25" customHeight="1" x14ac:dyDescent="0.25">
      <c r="A49" s="37" t="s">
        <v>81</v>
      </c>
      <c r="B49" s="50" t="s">
        <v>294</v>
      </c>
      <c r="C49" s="254" t="s">
        <v>295</v>
      </c>
      <c r="D49" s="40">
        <v>1</v>
      </c>
      <c r="E49" s="51"/>
      <c r="F49" s="51"/>
      <c r="G49" s="51"/>
      <c r="H49" s="231"/>
      <c r="I49" s="236"/>
      <c r="K49" s="31"/>
    </row>
    <row r="50" spans="1:15" s="19" customFormat="1" ht="115.5" customHeight="1" x14ac:dyDescent="0.25">
      <c r="A50" s="37" t="s">
        <v>51</v>
      </c>
      <c r="B50" s="50" t="s">
        <v>294</v>
      </c>
      <c r="C50" s="254" t="s">
        <v>295</v>
      </c>
      <c r="D50" s="40">
        <v>30</v>
      </c>
      <c r="E50" s="51"/>
      <c r="F50" s="51"/>
      <c r="G50" s="51"/>
      <c r="H50" s="231"/>
      <c r="I50" s="236"/>
      <c r="K50" s="31"/>
    </row>
    <row r="51" spans="1:15" s="19" customFormat="1" ht="20.25" x14ac:dyDescent="0.25">
      <c r="A51" s="32" t="s">
        <v>10</v>
      </c>
      <c r="B51" s="49" t="s">
        <v>52</v>
      </c>
      <c r="C51" s="27" t="s">
        <v>53</v>
      </c>
      <c r="D51" s="33">
        <f>D52+D54</f>
        <v>0</v>
      </c>
      <c r="E51" s="51"/>
      <c r="F51" s="51"/>
      <c r="G51" s="51"/>
      <c r="H51" s="231"/>
      <c r="I51" s="236"/>
      <c r="K51" s="31"/>
    </row>
    <row r="52" spans="1:15" s="19" customFormat="1" ht="20.25" x14ac:dyDescent="0.25">
      <c r="A52" s="32" t="s">
        <v>10</v>
      </c>
      <c r="B52" s="49" t="s">
        <v>54</v>
      </c>
      <c r="C52" s="27" t="s">
        <v>55</v>
      </c>
      <c r="D52" s="33">
        <f>D53</f>
        <v>0</v>
      </c>
      <c r="E52" s="51"/>
      <c r="F52" s="51"/>
      <c r="G52" s="51"/>
      <c r="H52" s="231"/>
      <c r="I52" s="236"/>
      <c r="K52" s="31"/>
    </row>
    <row r="53" spans="1:15" s="19" customFormat="1" ht="60.75" x14ac:dyDescent="0.25">
      <c r="A53" s="37" t="s">
        <v>43</v>
      </c>
      <c r="B53" s="50" t="s">
        <v>56</v>
      </c>
      <c r="C53" s="39" t="s">
        <v>57</v>
      </c>
      <c r="D53" s="40">
        <v>0</v>
      </c>
      <c r="E53" s="51"/>
      <c r="F53" s="51"/>
      <c r="G53" s="51"/>
      <c r="H53" s="231"/>
      <c r="I53" s="236"/>
      <c r="K53" s="31"/>
    </row>
    <row r="54" spans="1:15" s="19" customFormat="1" ht="20.25" x14ac:dyDescent="0.25">
      <c r="A54" s="32" t="s">
        <v>43</v>
      </c>
      <c r="B54" s="49" t="s">
        <v>58</v>
      </c>
      <c r="C54" s="27" t="s">
        <v>59</v>
      </c>
      <c r="D54" s="33">
        <f>D55</f>
        <v>0</v>
      </c>
      <c r="E54" s="51"/>
      <c r="F54" s="51"/>
      <c r="G54" s="51"/>
      <c r="H54" s="231"/>
      <c r="I54" s="236"/>
      <c r="K54" s="31"/>
    </row>
    <row r="55" spans="1:15" s="19" customFormat="1" ht="60.75" x14ac:dyDescent="0.25">
      <c r="A55" s="32" t="s">
        <v>43</v>
      </c>
      <c r="B55" s="49" t="s">
        <v>60</v>
      </c>
      <c r="C55" s="27" t="s">
        <v>61</v>
      </c>
      <c r="D55" s="33">
        <f>D57+D56</f>
        <v>0</v>
      </c>
      <c r="E55" s="51"/>
      <c r="F55" s="51"/>
      <c r="G55" s="51"/>
      <c r="H55" s="231"/>
      <c r="I55" s="236"/>
      <c r="K55" s="31"/>
    </row>
    <row r="56" spans="1:15" s="19" customFormat="1" ht="51.75" customHeight="1" x14ac:dyDescent="0.25">
      <c r="A56" s="37" t="s">
        <v>43</v>
      </c>
      <c r="B56" s="50" t="s">
        <v>62</v>
      </c>
      <c r="C56" s="39" t="s">
        <v>63</v>
      </c>
      <c r="D56" s="40">
        <v>0</v>
      </c>
      <c r="E56" s="51"/>
      <c r="F56" s="51"/>
      <c r="G56" s="51"/>
      <c r="H56" s="231"/>
      <c r="I56" s="236"/>
      <c r="K56" s="31"/>
    </row>
    <row r="57" spans="1:15" s="19" customFormat="1" ht="40.5" x14ac:dyDescent="0.25">
      <c r="A57" s="37" t="s">
        <v>43</v>
      </c>
      <c r="B57" s="50" t="s">
        <v>64</v>
      </c>
      <c r="C57" s="39" t="s">
        <v>65</v>
      </c>
      <c r="D57" s="40">
        <v>0</v>
      </c>
      <c r="E57" s="51"/>
      <c r="F57" s="51"/>
      <c r="G57" s="51"/>
      <c r="H57" s="231"/>
      <c r="I57" s="236"/>
      <c r="K57" s="31"/>
    </row>
    <row r="58" spans="1:15" s="19" customFormat="1" ht="20.25" x14ac:dyDescent="0.3">
      <c r="A58" s="32" t="s">
        <v>10</v>
      </c>
      <c r="B58" s="49" t="s">
        <v>66</v>
      </c>
      <c r="C58" s="27" t="s">
        <v>67</v>
      </c>
      <c r="D58" s="33">
        <f>D59</f>
        <v>16031.199999999999</v>
      </c>
      <c r="E58" s="34">
        <f t="shared" ref="E58:H58" si="0">E59</f>
        <v>1326.3999999999999</v>
      </c>
      <c r="F58" s="34">
        <f t="shared" si="0"/>
        <v>1435.1</v>
      </c>
      <c r="G58" s="34">
        <f t="shared" si="0"/>
        <v>1493.9</v>
      </c>
      <c r="H58" s="226">
        <f t="shared" si="0"/>
        <v>2139.3000000000002</v>
      </c>
      <c r="I58" s="236"/>
      <c r="K58" s="31"/>
    </row>
    <row r="59" spans="1:15" s="19" customFormat="1" ht="60.75" x14ac:dyDescent="0.3">
      <c r="A59" s="32" t="s">
        <v>10</v>
      </c>
      <c r="B59" s="49" t="s">
        <v>68</v>
      </c>
      <c r="C59" s="27" t="s">
        <v>69</v>
      </c>
      <c r="D59" s="33">
        <f>D63+D60</f>
        <v>16031.199999999999</v>
      </c>
      <c r="E59" s="35">
        <f>E63</f>
        <v>1326.3999999999999</v>
      </c>
      <c r="F59" s="35">
        <f>F63</f>
        <v>1435.1</v>
      </c>
      <c r="G59" s="35">
        <f>G63</f>
        <v>1493.9</v>
      </c>
      <c r="H59" s="46">
        <f>H63</f>
        <v>2139.3000000000002</v>
      </c>
      <c r="I59" s="236"/>
      <c r="K59" s="31"/>
    </row>
    <row r="60" spans="1:15" s="19" customFormat="1" ht="42" customHeight="1" x14ac:dyDescent="0.3">
      <c r="A60" s="32" t="s">
        <v>10</v>
      </c>
      <c r="B60" s="49" t="s">
        <v>296</v>
      </c>
      <c r="C60" s="27" t="s">
        <v>297</v>
      </c>
      <c r="D60" s="33">
        <f>D61</f>
        <v>0</v>
      </c>
      <c r="E60" s="35"/>
      <c r="F60" s="35"/>
      <c r="G60" s="35"/>
      <c r="H60" s="46"/>
      <c r="I60" s="236"/>
      <c r="K60" s="31"/>
    </row>
    <row r="61" spans="1:15" s="19" customFormat="1" ht="20.25" x14ac:dyDescent="0.3">
      <c r="A61" s="32" t="s">
        <v>10</v>
      </c>
      <c r="B61" s="49" t="s">
        <v>298</v>
      </c>
      <c r="C61" s="27" t="s">
        <v>299</v>
      </c>
      <c r="D61" s="33">
        <f>D62</f>
        <v>0</v>
      </c>
      <c r="E61" s="35"/>
      <c r="F61" s="35"/>
      <c r="G61" s="35"/>
      <c r="H61" s="46"/>
      <c r="I61" s="236"/>
      <c r="K61" s="31"/>
    </row>
    <row r="62" spans="1:15" s="19" customFormat="1" ht="60.75" x14ac:dyDescent="0.3">
      <c r="A62" s="37" t="s">
        <v>43</v>
      </c>
      <c r="B62" s="50" t="s">
        <v>300</v>
      </c>
      <c r="C62" s="39" t="s">
        <v>301</v>
      </c>
      <c r="D62" s="40">
        <v>0</v>
      </c>
      <c r="E62" s="35"/>
      <c r="F62" s="35"/>
      <c r="G62" s="35"/>
      <c r="H62" s="46"/>
      <c r="I62" s="236"/>
      <c r="K62" s="31"/>
    </row>
    <row r="63" spans="1:15" s="19" customFormat="1" ht="45.75" customHeight="1" x14ac:dyDescent="0.25">
      <c r="A63" s="32" t="s">
        <v>10</v>
      </c>
      <c r="B63" s="49" t="s">
        <v>278</v>
      </c>
      <c r="C63" s="27" t="s">
        <v>70</v>
      </c>
      <c r="D63" s="33">
        <f>D64+D68</f>
        <v>16031.199999999999</v>
      </c>
      <c r="E63" s="51">
        <f>E64+E68</f>
        <v>1326.3999999999999</v>
      </c>
      <c r="F63" s="51">
        <f>F64+F68</f>
        <v>1435.1</v>
      </c>
      <c r="G63" s="51">
        <f>G64+G68</f>
        <v>1493.9</v>
      </c>
      <c r="H63" s="231">
        <f>H64+H68</f>
        <v>2139.3000000000002</v>
      </c>
      <c r="I63" s="49" t="s">
        <v>254</v>
      </c>
      <c r="K63" s="31"/>
    </row>
    <row r="64" spans="1:15" s="19" customFormat="1" ht="61.5" customHeight="1" x14ac:dyDescent="0.25">
      <c r="A64" s="32" t="s">
        <v>10</v>
      </c>
      <c r="B64" s="49" t="s">
        <v>277</v>
      </c>
      <c r="C64" s="27" t="s">
        <v>71</v>
      </c>
      <c r="D64" s="33">
        <f>D65</f>
        <v>1906.1</v>
      </c>
      <c r="E64" s="51">
        <f>E65</f>
        <v>444.8</v>
      </c>
      <c r="F64" s="51">
        <f>F65</f>
        <v>435.1</v>
      </c>
      <c r="G64" s="51">
        <f>G65</f>
        <v>493.9</v>
      </c>
      <c r="H64" s="231">
        <f>H65</f>
        <v>454.3</v>
      </c>
      <c r="I64" s="49" t="s">
        <v>255</v>
      </c>
      <c r="J64" s="53"/>
      <c r="K64" s="53"/>
      <c r="L64" s="53"/>
      <c r="M64" s="53"/>
      <c r="N64" s="53"/>
      <c r="O64" s="53"/>
    </row>
    <row r="65" spans="1:18" s="19" customFormat="1" ht="98.25" customHeight="1" x14ac:dyDescent="0.25">
      <c r="A65" s="32" t="s">
        <v>43</v>
      </c>
      <c r="B65" s="49" t="s">
        <v>276</v>
      </c>
      <c r="C65" s="27" t="s">
        <v>72</v>
      </c>
      <c r="D65" s="33">
        <f>D66+D67</f>
        <v>1906.1</v>
      </c>
      <c r="E65" s="51">
        <f>E66+E67</f>
        <v>444.8</v>
      </c>
      <c r="F65" s="51">
        <f>F66+F67</f>
        <v>435.1</v>
      </c>
      <c r="G65" s="51">
        <f>G66+G67</f>
        <v>493.9</v>
      </c>
      <c r="H65" s="231">
        <f>H66+H67</f>
        <v>454.3</v>
      </c>
      <c r="I65" s="49" t="s">
        <v>256</v>
      </c>
      <c r="J65" s="255"/>
      <c r="K65" s="255"/>
      <c r="L65" s="255"/>
      <c r="M65" s="255"/>
      <c r="N65" s="255"/>
      <c r="O65" s="255"/>
    </row>
    <row r="66" spans="1:18" s="19" customFormat="1" ht="114" customHeight="1" x14ac:dyDescent="0.25">
      <c r="A66" s="37" t="s">
        <v>43</v>
      </c>
      <c r="B66" s="50" t="s">
        <v>275</v>
      </c>
      <c r="C66" s="39" t="s">
        <v>73</v>
      </c>
      <c r="D66" s="40">
        <v>1898.3</v>
      </c>
      <c r="E66" s="42">
        <v>444.8</v>
      </c>
      <c r="F66" s="42">
        <v>435.1</v>
      </c>
      <c r="G66" s="42">
        <v>455.7</v>
      </c>
      <c r="H66" s="229">
        <v>454.3</v>
      </c>
      <c r="I66" s="50" t="s">
        <v>257</v>
      </c>
      <c r="K66" s="31"/>
    </row>
    <row r="67" spans="1:18" s="19" customFormat="1" ht="159" customHeight="1" x14ac:dyDescent="0.3">
      <c r="A67" s="37" t="s">
        <v>43</v>
      </c>
      <c r="B67" s="50" t="s">
        <v>274</v>
      </c>
      <c r="C67" s="39" t="s">
        <v>74</v>
      </c>
      <c r="D67" s="40">
        <v>7.8</v>
      </c>
      <c r="E67" s="45">
        <v>0</v>
      </c>
      <c r="F67" s="45">
        <v>0</v>
      </c>
      <c r="G67" s="42">
        <v>38.200000000000003</v>
      </c>
      <c r="H67" s="230">
        <v>0</v>
      </c>
      <c r="I67" s="50" t="s">
        <v>258</v>
      </c>
      <c r="K67" s="63"/>
      <c r="L67" s="63"/>
      <c r="M67" s="63"/>
      <c r="N67" s="63"/>
      <c r="O67" s="63"/>
      <c r="P67" s="63"/>
      <c r="Q67" s="63"/>
      <c r="R67" s="63"/>
    </row>
    <row r="68" spans="1:18" s="54" customFormat="1" ht="80.25" customHeight="1" x14ac:dyDescent="0.25">
      <c r="A68" s="32" t="s">
        <v>10</v>
      </c>
      <c r="B68" s="49" t="s">
        <v>273</v>
      </c>
      <c r="C68" s="27" t="s">
        <v>75</v>
      </c>
      <c r="D68" s="33">
        <f>D69</f>
        <v>14125.099999999999</v>
      </c>
      <c r="E68" s="256">
        <f>E69</f>
        <v>881.59999999999991</v>
      </c>
      <c r="F68" s="256">
        <f>F69</f>
        <v>1000</v>
      </c>
      <c r="G68" s="256">
        <f>G69</f>
        <v>1000</v>
      </c>
      <c r="H68" s="257">
        <f>H69</f>
        <v>1685</v>
      </c>
      <c r="I68" s="49" t="s">
        <v>259</v>
      </c>
      <c r="J68" s="55"/>
      <c r="K68" s="55"/>
      <c r="L68" s="55"/>
      <c r="M68" s="55"/>
      <c r="N68" s="55"/>
      <c r="O68" s="55"/>
      <c r="P68" s="55"/>
      <c r="Q68" s="55"/>
    </row>
    <row r="69" spans="1:18" s="54" customFormat="1" ht="81.75" customHeight="1" x14ac:dyDescent="0.3">
      <c r="A69" s="32" t="s">
        <v>43</v>
      </c>
      <c r="B69" s="49" t="s">
        <v>272</v>
      </c>
      <c r="C69" s="56" t="s">
        <v>76</v>
      </c>
      <c r="D69" s="33">
        <f>D70+D71</f>
        <v>14125.099999999999</v>
      </c>
      <c r="E69" s="256">
        <f>E70+E71</f>
        <v>881.59999999999991</v>
      </c>
      <c r="F69" s="256">
        <f>F70+F71</f>
        <v>1000</v>
      </c>
      <c r="G69" s="256">
        <f>G70+G71</f>
        <v>1000</v>
      </c>
      <c r="H69" s="257">
        <f>H70+H71</f>
        <v>1685</v>
      </c>
      <c r="I69" s="49" t="s">
        <v>253</v>
      </c>
      <c r="K69" s="57"/>
    </row>
    <row r="70" spans="1:18" s="54" customFormat="1" ht="78.75" customHeight="1" x14ac:dyDescent="0.25">
      <c r="A70" s="37" t="s">
        <v>43</v>
      </c>
      <c r="B70" s="50" t="s">
        <v>271</v>
      </c>
      <c r="C70" s="39" t="s">
        <v>77</v>
      </c>
      <c r="D70" s="40">
        <v>8785.9</v>
      </c>
      <c r="E70" s="58">
        <v>665.4</v>
      </c>
      <c r="F70" s="58">
        <v>700</v>
      </c>
      <c r="G70" s="58">
        <v>700</v>
      </c>
      <c r="H70" s="233">
        <v>1128.5999999999999</v>
      </c>
      <c r="I70" s="50" t="s">
        <v>251</v>
      </c>
      <c r="K70" s="57"/>
    </row>
    <row r="71" spans="1:18" s="54" customFormat="1" ht="85.5" customHeight="1" x14ac:dyDescent="0.25">
      <c r="A71" s="37" t="s">
        <v>43</v>
      </c>
      <c r="B71" s="50" t="s">
        <v>270</v>
      </c>
      <c r="C71" s="258" t="s">
        <v>78</v>
      </c>
      <c r="D71" s="259">
        <v>5339.2</v>
      </c>
      <c r="E71" s="58">
        <v>216.2</v>
      </c>
      <c r="F71" s="58">
        <v>300</v>
      </c>
      <c r="G71" s="58">
        <v>300</v>
      </c>
      <c r="H71" s="233">
        <v>556.4</v>
      </c>
      <c r="I71" s="50" t="s">
        <v>252</v>
      </c>
      <c r="K71" s="57"/>
    </row>
    <row r="72" spans="1:18" s="19" customFormat="1" ht="20.25" x14ac:dyDescent="0.3">
      <c r="A72" s="59"/>
      <c r="B72" s="59"/>
      <c r="C72" s="60" t="s">
        <v>79</v>
      </c>
      <c r="D72" s="61">
        <f>D11+D58</f>
        <v>97853.700000000012</v>
      </c>
      <c r="E72" s="62" t="e">
        <f>SUM(E11+E58)</f>
        <v>#REF!</v>
      </c>
      <c r="F72" s="62" t="e">
        <f>SUM(F11+F58)</f>
        <v>#REF!</v>
      </c>
      <c r="G72" s="62" t="e">
        <f>SUM(G11+G58)</f>
        <v>#REF!</v>
      </c>
      <c r="H72" s="234" t="e">
        <f>SUM(H11+H58)</f>
        <v>#REF!</v>
      </c>
      <c r="I72" s="236"/>
      <c r="K72" s="31">
        <v>97853.7</v>
      </c>
      <c r="L72" s="241">
        <f>D72-K72</f>
        <v>0</v>
      </c>
    </row>
    <row r="73" spans="1:18" ht="20.25" x14ac:dyDescent="0.25">
      <c r="A73" s="277"/>
      <c r="B73" s="277"/>
      <c r="C73" s="277"/>
      <c r="D73" s="260"/>
      <c r="E73" s="261"/>
      <c r="F73" s="261"/>
      <c r="G73" s="261"/>
      <c r="H73" s="261"/>
      <c r="I73" s="63"/>
    </row>
    <row r="74" spans="1:18" ht="20.25" x14ac:dyDescent="0.3">
      <c r="A74" s="278"/>
      <c r="B74" s="278"/>
      <c r="C74" s="278"/>
      <c r="D74" s="3"/>
      <c r="E74" s="10"/>
      <c r="F74" s="10"/>
      <c r="G74" s="10"/>
      <c r="H74" s="10"/>
      <c r="I74" s="64"/>
      <c r="K74" s="262"/>
    </row>
    <row r="75" spans="1:18" ht="18.75" x14ac:dyDescent="0.3">
      <c r="A75" s="263"/>
      <c r="B75" s="263"/>
      <c r="C75" s="263"/>
      <c r="D75" s="244"/>
      <c r="E75" s="10"/>
      <c r="F75" s="10"/>
      <c r="G75" s="10"/>
      <c r="H75" s="10"/>
      <c r="I75" s="64"/>
      <c r="K75" s="264"/>
    </row>
    <row r="76" spans="1:18" ht="18.75" x14ac:dyDescent="0.3">
      <c r="A76" s="279"/>
      <c r="B76" s="279"/>
      <c r="C76" s="279"/>
      <c r="D76" s="244"/>
      <c r="E76" s="10"/>
      <c r="F76" s="10"/>
      <c r="G76" s="10"/>
      <c r="H76" s="10"/>
      <c r="I76" s="64"/>
    </row>
    <row r="77" spans="1:18" ht="15.75" x14ac:dyDescent="0.2">
      <c r="A77" s="279"/>
      <c r="B77" s="279"/>
      <c r="C77" s="279"/>
      <c r="D77" s="265"/>
      <c r="E77" s="10"/>
      <c r="F77" s="10"/>
      <c r="G77" s="10"/>
      <c r="H77" s="10"/>
      <c r="I77" s="63"/>
      <c r="K77" s="63"/>
    </row>
    <row r="78" spans="1:18" ht="18" x14ac:dyDescent="0.25">
      <c r="C78" s="265"/>
      <c r="D78" s="265"/>
      <c r="E78" s="65"/>
      <c r="F78" s="65"/>
      <c r="G78" s="65"/>
      <c r="H78" s="65"/>
      <c r="I78" s="66"/>
    </row>
    <row r="79" spans="1:18" ht="18" x14ac:dyDescent="0.25">
      <c r="C79" s="265"/>
      <c r="D79" s="265"/>
      <c r="E79" s="66"/>
      <c r="F79" s="66"/>
      <c r="G79" s="66"/>
      <c r="H79" s="66"/>
      <c r="I79" s="66"/>
    </row>
    <row r="80" spans="1:18" ht="18" x14ac:dyDescent="0.25">
      <c r="C80" s="265"/>
      <c r="D80" s="265"/>
      <c r="E80" s="67"/>
      <c r="F80" s="67"/>
      <c r="G80" s="67"/>
      <c r="H80" s="67"/>
      <c r="I80" s="66"/>
    </row>
    <row r="81" spans="3:9" ht="15.75" x14ac:dyDescent="0.2">
      <c r="C81" s="265"/>
      <c r="D81" s="265"/>
    </row>
    <row r="82" spans="3:9" ht="15.75" x14ac:dyDescent="0.25">
      <c r="C82" s="265"/>
      <c r="D82" s="265"/>
      <c r="I82" s="266"/>
    </row>
    <row r="83" spans="3:9" ht="15.75" x14ac:dyDescent="0.2">
      <c r="C83" s="265"/>
      <c r="D83" s="265"/>
    </row>
    <row r="84" spans="3:9" ht="15.75" x14ac:dyDescent="0.2">
      <c r="C84" s="265"/>
      <c r="D84" s="265"/>
    </row>
    <row r="85" spans="3:9" ht="15.75" x14ac:dyDescent="0.2">
      <c r="C85" s="265"/>
      <c r="D85" s="265"/>
    </row>
    <row r="86" spans="3:9" ht="15.75" x14ac:dyDescent="0.2">
      <c r="C86" s="265"/>
      <c r="D86" s="265"/>
    </row>
    <row r="87" spans="3:9" ht="15.75" x14ac:dyDescent="0.2">
      <c r="C87" s="265"/>
      <c r="D87" s="265"/>
    </row>
    <row r="88" spans="3:9" ht="15.75" x14ac:dyDescent="0.2">
      <c r="C88" s="265"/>
      <c r="D88" s="265"/>
    </row>
    <row r="89" spans="3:9" ht="15.75" x14ac:dyDescent="0.2">
      <c r="C89" s="265"/>
      <c r="D89" s="265"/>
    </row>
    <row r="90" spans="3:9" ht="15.75" x14ac:dyDescent="0.2">
      <c r="C90" s="265"/>
      <c r="D90" s="265"/>
    </row>
    <row r="91" spans="3:9" ht="15.75" x14ac:dyDescent="0.2">
      <c r="C91" s="265"/>
      <c r="D91" s="265"/>
    </row>
    <row r="92" spans="3:9" ht="15.75" x14ac:dyDescent="0.2">
      <c r="C92" s="265"/>
      <c r="D92" s="265"/>
    </row>
    <row r="93" spans="3:9" ht="15.75" x14ac:dyDescent="0.2">
      <c r="C93" s="265"/>
      <c r="D93" s="265"/>
    </row>
    <row r="94" spans="3:9" ht="15.75" x14ac:dyDescent="0.2">
      <c r="C94" s="265"/>
      <c r="D94" s="265"/>
    </row>
    <row r="95" spans="3:9" ht="15.75" x14ac:dyDescent="0.2">
      <c r="C95" s="265"/>
      <c r="D95" s="265"/>
    </row>
    <row r="96" spans="3:9" ht="15.75" x14ac:dyDescent="0.2">
      <c r="C96" s="265"/>
      <c r="D96" s="265"/>
    </row>
    <row r="97" spans="3:4" ht="15.75" x14ac:dyDescent="0.2">
      <c r="C97" s="265"/>
      <c r="D97" s="265"/>
    </row>
    <row r="98" spans="3:4" ht="15.75" x14ac:dyDescent="0.2">
      <c r="C98" s="265"/>
      <c r="D98" s="265"/>
    </row>
  </sheetData>
  <mergeCells count="7">
    <mergeCell ref="F3:I3"/>
    <mergeCell ref="B7:C7"/>
    <mergeCell ref="B8:C8"/>
    <mergeCell ref="A73:C74"/>
    <mergeCell ref="A76:C77"/>
    <mergeCell ref="A2:E3"/>
    <mergeCell ref="A1:D1"/>
  </mergeCells>
  <pageMargins left="0.78740157480314965" right="0.27559055118110237" top="0.59055118110236227" bottom="0.39370078740157483" header="0.51181102362204722" footer="0.51181102362204722"/>
  <pageSetup paperSize="9" scale="61" orientation="portrait" r:id="rId1"/>
  <headerFooter alignWithMargins="0"/>
  <rowBreaks count="5" manualBreakCount="5">
    <brk id="25" max="8" man="1"/>
    <brk id="40" max="8" man="1"/>
    <brk id="53" max="8" man="1"/>
    <brk id="64" max="8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J290"/>
  <sheetViews>
    <sheetView view="pageBreakPreview" zoomScale="90" zoomScaleNormal="84" zoomScaleSheetLayoutView="90" workbookViewId="0">
      <selection activeCell="A4" sqref="A4:E4"/>
    </sheetView>
  </sheetViews>
  <sheetFormatPr defaultColWidth="96.85546875" defaultRowHeight="12.75" x14ac:dyDescent="0.2"/>
  <cols>
    <col min="1" max="1" width="78.28515625" style="121" customWidth="1"/>
    <col min="2" max="2" width="13.42578125" style="121" customWidth="1"/>
    <col min="3" max="3" width="16" style="121" customWidth="1"/>
    <col min="4" max="4" width="12.42578125" style="121" customWidth="1"/>
    <col min="5" max="5" width="14" style="121" customWidth="1"/>
    <col min="6" max="6" width="9.140625" style="121" hidden="1" customWidth="1"/>
    <col min="7" max="7" width="10.28515625" style="121" hidden="1" customWidth="1"/>
    <col min="8" max="8" width="12.42578125" style="121" hidden="1" customWidth="1"/>
    <col min="9" max="254" width="9.140625" style="121" customWidth="1"/>
    <col min="255" max="16384" width="96.85546875" style="121"/>
  </cols>
  <sheetData>
    <row r="1" spans="1:10" ht="18.75" x14ac:dyDescent="0.3">
      <c r="A1" s="286" t="s">
        <v>308</v>
      </c>
      <c r="B1" s="286"/>
      <c r="C1" s="286"/>
      <c r="D1" s="286"/>
      <c r="E1" s="286"/>
      <c r="F1" s="212"/>
    </row>
    <row r="2" spans="1:10" ht="51" customHeight="1" x14ac:dyDescent="0.2">
      <c r="A2" s="280" t="s">
        <v>319</v>
      </c>
      <c r="B2" s="280"/>
      <c r="C2" s="280"/>
      <c r="D2" s="280"/>
      <c r="E2" s="280"/>
    </row>
    <row r="3" spans="1:10" ht="16.5" customHeight="1" x14ac:dyDescent="0.2">
      <c r="A3" s="280"/>
      <c r="B3" s="280"/>
      <c r="C3" s="280"/>
      <c r="D3" s="280"/>
      <c r="E3" s="280"/>
    </row>
    <row r="4" spans="1:10" ht="24" customHeight="1" x14ac:dyDescent="0.3">
      <c r="A4" s="287" t="s">
        <v>320</v>
      </c>
      <c r="B4" s="287"/>
      <c r="C4" s="287"/>
      <c r="D4" s="287"/>
      <c r="E4" s="287"/>
    </row>
    <row r="5" spans="1:10" ht="39" customHeight="1" x14ac:dyDescent="0.3">
      <c r="A5" s="288" t="s">
        <v>318</v>
      </c>
      <c r="B5" s="288"/>
      <c r="C5" s="288"/>
      <c r="D5" s="288"/>
      <c r="E5" s="288"/>
    </row>
    <row r="6" spans="1:10" ht="18.75" x14ac:dyDescent="0.3">
      <c r="A6" s="284"/>
      <c r="B6" s="284"/>
      <c r="C6" s="284"/>
      <c r="D6" s="284"/>
      <c r="E6" s="284"/>
      <c r="F6" s="284"/>
    </row>
    <row r="7" spans="1:10" ht="42.75" customHeight="1" x14ac:dyDescent="0.3">
      <c r="A7" s="285" t="s">
        <v>303</v>
      </c>
      <c r="B7" s="285"/>
      <c r="C7" s="285"/>
      <c r="D7" s="285"/>
      <c r="E7" s="285"/>
    </row>
    <row r="8" spans="1:10" ht="84.75" customHeight="1" x14ac:dyDescent="0.2">
      <c r="A8" s="270" t="s">
        <v>309</v>
      </c>
      <c r="B8" s="271" t="s">
        <v>82</v>
      </c>
      <c r="C8" s="271" t="s">
        <v>83</v>
      </c>
      <c r="D8" s="271" t="s">
        <v>249</v>
      </c>
      <c r="E8" s="272" t="s">
        <v>5</v>
      </c>
    </row>
    <row r="9" spans="1:10" ht="101.25" x14ac:dyDescent="0.3">
      <c r="A9" s="268" t="s">
        <v>310</v>
      </c>
      <c r="B9" s="269"/>
      <c r="C9" s="122"/>
      <c r="D9" s="123"/>
      <c r="E9" s="124">
        <f>E10</f>
        <v>6069.1</v>
      </c>
      <c r="F9" s="125"/>
      <c r="G9" s="204" t="e">
        <f>#REF!</f>
        <v>#REF!</v>
      </c>
      <c r="H9" s="125" t="e">
        <f>E9-G9</f>
        <v>#REF!</v>
      </c>
      <c r="I9" s="125"/>
      <c r="J9" s="125"/>
    </row>
    <row r="10" spans="1:10" ht="18.75" x14ac:dyDescent="0.3">
      <c r="A10" s="126" t="s">
        <v>84</v>
      </c>
      <c r="B10" s="127" t="s">
        <v>195</v>
      </c>
      <c r="C10" s="128"/>
      <c r="D10" s="123"/>
      <c r="E10" s="124">
        <f>E11+E15+E26</f>
        <v>6069.1</v>
      </c>
      <c r="F10" s="125"/>
      <c r="G10" s="204" t="e">
        <f>#REF!</f>
        <v>#REF!</v>
      </c>
      <c r="H10" s="125" t="e">
        <f t="shared" ref="H10:H43" si="0">E10-G10</f>
        <v>#REF!</v>
      </c>
    </row>
    <row r="11" spans="1:10" ht="37.5" x14ac:dyDescent="0.3">
      <c r="A11" s="85" t="s">
        <v>85</v>
      </c>
      <c r="B11" s="129" t="s">
        <v>87</v>
      </c>
      <c r="C11" s="130"/>
      <c r="D11" s="131"/>
      <c r="E11" s="124">
        <f>E12</f>
        <v>1380.6</v>
      </c>
      <c r="F11" s="125"/>
      <c r="G11" s="204" t="e">
        <f>#REF!</f>
        <v>#REF!</v>
      </c>
      <c r="H11" s="125" t="e">
        <f t="shared" si="0"/>
        <v>#REF!</v>
      </c>
    </row>
    <row r="12" spans="1:10" ht="18.75" x14ac:dyDescent="0.3">
      <c r="A12" s="132" t="s">
        <v>86</v>
      </c>
      <c r="B12" s="88" t="s">
        <v>87</v>
      </c>
      <c r="C12" s="88" t="s">
        <v>88</v>
      </c>
      <c r="D12" s="131"/>
      <c r="E12" s="124">
        <f>E13</f>
        <v>1380.6</v>
      </c>
      <c r="F12" s="125"/>
      <c r="G12" s="204" t="e">
        <f>#REF!</f>
        <v>#REF!</v>
      </c>
      <c r="H12" s="125" t="e">
        <f t="shared" si="0"/>
        <v>#REF!</v>
      </c>
    </row>
    <row r="13" spans="1:10" ht="75" x14ac:dyDescent="0.3">
      <c r="A13" s="72" t="s">
        <v>89</v>
      </c>
      <c r="B13" s="97" t="s">
        <v>87</v>
      </c>
      <c r="C13" s="97" t="s">
        <v>88</v>
      </c>
      <c r="D13" s="99">
        <v>100</v>
      </c>
      <c r="E13" s="100">
        <f>E14</f>
        <v>1380.6</v>
      </c>
      <c r="F13" s="125"/>
      <c r="G13" s="204" t="e">
        <f>#REF!</f>
        <v>#REF!</v>
      </c>
      <c r="H13" s="125" t="e">
        <f t="shared" si="0"/>
        <v>#REF!</v>
      </c>
    </row>
    <row r="14" spans="1:10" ht="37.5" x14ac:dyDescent="0.3">
      <c r="A14" s="73" t="s">
        <v>90</v>
      </c>
      <c r="B14" s="97" t="s">
        <v>87</v>
      </c>
      <c r="C14" s="97" t="s">
        <v>88</v>
      </c>
      <c r="D14" s="99">
        <v>120</v>
      </c>
      <c r="E14" s="100">
        <v>1380.6</v>
      </c>
      <c r="F14" s="125"/>
      <c r="G14" s="204" t="e">
        <f>#REF!</f>
        <v>#REF!</v>
      </c>
      <c r="H14" s="125" t="e">
        <f t="shared" si="0"/>
        <v>#REF!</v>
      </c>
    </row>
    <row r="15" spans="1:10" s="136" customFormat="1" ht="56.25" x14ac:dyDescent="0.3">
      <c r="A15" s="74" t="s">
        <v>91</v>
      </c>
      <c r="B15" s="133" t="s">
        <v>92</v>
      </c>
      <c r="C15" s="133"/>
      <c r="D15" s="134"/>
      <c r="E15" s="135">
        <f>E16+E19</f>
        <v>4592.5</v>
      </c>
      <c r="F15" s="125"/>
      <c r="G15" s="204" t="e">
        <f>#REF!</f>
        <v>#REF!</v>
      </c>
      <c r="H15" s="125" t="e">
        <f t="shared" si="0"/>
        <v>#REF!</v>
      </c>
    </row>
    <row r="16" spans="1:10" ht="37.5" x14ac:dyDescent="0.3">
      <c r="A16" s="205" t="s">
        <v>93</v>
      </c>
      <c r="B16" s="143" t="s">
        <v>92</v>
      </c>
      <c r="C16" s="130" t="s">
        <v>94</v>
      </c>
      <c r="D16" s="131"/>
      <c r="E16" s="124">
        <f>E17</f>
        <v>316.5</v>
      </c>
      <c r="F16" s="125"/>
      <c r="G16" s="204" t="e">
        <f>#REF!</f>
        <v>#REF!</v>
      </c>
      <c r="H16" s="125" t="e">
        <f t="shared" si="0"/>
        <v>#REF!</v>
      </c>
    </row>
    <row r="17" spans="1:10" ht="75" x14ac:dyDescent="0.3">
      <c r="A17" s="114" t="s">
        <v>89</v>
      </c>
      <c r="B17" s="141" t="s">
        <v>92</v>
      </c>
      <c r="C17" s="139" t="s">
        <v>94</v>
      </c>
      <c r="D17" s="142">
        <v>100</v>
      </c>
      <c r="E17" s="100">
        <f>E18</f>
        <v>316.5</v>
      </c>
      <c r="F17" s="125"/>
      <c r="G17" s="204" t="e">
        <f>#REF!</f>
        <v>#REF!</v>
      </c>
      <c r="H17" s="125" t="e">
        <f t="shared" si="0"/>
        <v>#REF!</v>
      </c>
    </row>
    <row r="18" spans="1:10" ht="37.5" x14ac:dyDescent="0.3">
      <c r="A18" s="73" t="s">
        <v>90</v>
      </c>
      <c r="B18" s="141" t="s">
        <v>92</v>
      </c>
      <c r="C18" s="139" t="s">
        <v>94</v>
      </c>
      <c r="D18" s="99">
        <v>120</v>
      </c>
      <c r="E18" s="100">
        <v>316.5</v>
      </c>
      <c r="F18" s="125"/>
      <c r="G18" s="204" t="e">
        <f>#REF!</f>
        <v>#REF!</v>
      </c>
      <c r="H18" s="125" t="e">
        <f t="shared" si="0"/>
        <v>#REF!</v>
      </c>
    </row>
    <row r="19" spans="1:10" ht="36.75" customHeight="1" x14ac:dyDescent="0.3">
      <c r="A19" s="82" t="s">
        <v>95</v>
      </c>
      <c r="B19" s="95" t="s">
        <v>92</v>
      </c>
      <c r="C19" s="95" t="s">
        <v>96</v>
      </c>
      <c r="D19" s="131"/>
      <c r="E19" s="124">
        <f>E20+E22+E24</f>
        <v>4276</v>
      </c>
      <c r="F19" s="125"/>
      <c r="G19" s="204" t="e">
        <f>#REF!</f>
        <v>#REF!</v>
      </c>
      <c r="H19" s="125" t="e">
        <f t="shared" si="0"/>
        <v>#REF!</v>
      </c>
    </row>
    <row r="20" spans="1:10" ht="75" x14ac:dyDescent="0.3">
      <c r="A20" s="114" t="s">
        <v>89</v>
      </c>
      <c r="B20" s="141" t="s">
        <v>92</v>
      </c>
      <c r="C20" s="98" t="s">
        <v>96</v>
      </c>
      <c r="D20" s="99">
        <v>100</v>
      </c>
      <c r="E20" s="100">
        <f>E21</f>
        <v>2339.4</v>
      </c>
      <c r="F20" s="125"/>
      <c r="G20" s="204" t="e">
        <f>#REF!</f>
        <v>#REF!</v>
      </c>
      <c r="H20" s="125" t="e">
        <f t="shared" si="0"/>
        <v>#REF!</v>
      </c>
    </row>
    <row r="21" spans="1:10" ht="37.5" x14ac:dyDescent="0.3">
      <c r="A21" s="73" t="s">
        <v>90</v>
      </c>
      <c r="B21" s="141" t="s">
        <v>92</v>
      </c>
      <c r="C21" s="98" t="s">
        <v>96</v>
      </c>
      <c r="D21" s="99">
        <v>120</v>
      </c>
      <c r="E21" s="100">
        <v>2339.4</v>
      </c>
      <c r="F21" s="125"/>
      <c r="G21" s="204" t="e">
        <f>#REF!</f>
        <v>#REF!</v>
      </c>
      <c r="H21" s="125" t="e">
        <f t="shared" si="0"/>
        <v>#REF!</v>
      </c>
    </row>
    <row r="22" spans="1:10" ht="37.5" x14ac:dyDescent="0.3">
      <c r="A22" s="73" t="s">
        <v>97</v>
      </c>
      <c r="B22" s="141" t="s">
        <v>92</v>
      </c>
      <c r="C22" s="98" t="s">
        <v>96</v>
      </c>
      <c r="D22" s="99">
        <v>200</v>
      </c>
      <c r="E22" s="100">
        <f>E23</f>
        <v>1927.5</v>
      </c>
      <c r="F22" s="125"/>
      <c r="G22" s="204" t="e">
        <f>#REF!</f>
        <v>#REF!</v>
      </c>
      <c r="H22" s="125" t="e">
        <f t="shared" si="0"/>
        <v>#REF!</v>
      </c>
    </row>
    <row r="23" spans="1:10" ht="37.5" x14ac:dyDescent="0.3">
      <c r="A23" s="73" t="s">
        <v>98</v>
      </c>
      <c r="B23" s="141" t="s">
        <v>92</v>
      </c>
      <c r="C23" s="98" t="s">
        <v>96</v>
      </c>
      <c r="D23" s="99">
        <v>240</v>
      </c>
      <c r="E23" s="102">
        <v>1927.5</v>
      </c>
      <c r="F23" s="125"/>
      <c r="G23" s="204" t="e">
        <f>#REF!</f>
        <v>#REF!</v>
      </c>
      <c r="H23" s="125" t="e">
        <f t="shared" si="0"/>
        <v>#REF!</v>
      </c>
    </row>
    <row r="24" spans="1:10" ht="18.75" x14ac:dyDescent="0.3">
      <c r="A24" s="105" t="s">
        <v>99</v>
      </c>
      <c r="B24" s="141" t="s">
        <v>92</v>
      </c>
      <c r="C24" s="98" t="s">
        <v>96</v>
      </c>
      <c r="D24" s="99">
        <v>800</v>
      </c>
      <c r="E24" s="102">
        <f>E25</f>
        <v>9.1</v>
      </c>
      <c r="F24" s="125"/>
      <c r="G24" s="204" t="e">
        <f>#REF!</f>
        <v>#REF!</v>
      </c>
      <c r="H24" s="125" t="e">
        <f t="shared" si="0"/>
        <v>#REF!</v>
      </c>
    </row>
    <row r="25" spans="1:10" ht="18.75" x14ac:dyDescent="0.3">
      <c r="A25" s="105" t="s">
        <v>100</v>
      </c>
      <c r="B25" s="141" t="s">
        <v>92</v>
      </c>
      <c r="C25" s="98" t="s">
        <v>96</v>
      </c>
      <c r="D25" s="99">
        <v>850</v>
      </c>
      <c r="E25" s="102">
        <v>9.1</v>
      </c>
      <c r="F25" s="125"/>
      <c r="G25" s="204" t="e">
        <f>#REF!</f>
        <v>#REF!</v>
      </c>
      <c r="H25" s="125" t="e">
        <f t="shared" si="0"/>
        <v>#REF!</v>
      </c>
    </row>
    <row r="26" spans="1:10" ht="18.75" x14ac:dyDescent="0.3">
      <c r="A26" s="90" t="s">
        <v>196</v>
      </c>
      <c r="B26" s="143" t="s">
        <v>115</v>
      </c>
      <c r="C26" s="144"/>
      <c r="D26" s="145"/>
      <c r="E26" s="124">
        <f>E27</f>
        <v>96</v>
      </c>
      <c r="F26" s="125"/>
      <c r="G26" s="204" t="e">
        <f>#REF!</f>
        <v>#REF!</v>
      </c>
      <c r="H26" s="125" t="e">
        <f t="shared" si="0"/>
        <v>#REF!</v>
      </c>
    </row>
    <row r="27" spans="1:10" ht="56.25" x14ac:dyDescent="0.3">
      <c r="A27" s="80" t="s">
        <v>114</v>
      </c>
      <c r="B27" s="143" t="s">
        <v>115</v>
      </c>
      <c r="C27" s="143" t="s">
        <v>116</v>
      </c>
      <c r="D27" s="145"/>
      <c r="E27" s="146">
        <f>E28</f>
        <v>96</v>
      </c>
      <c r="F27" s="125"/>
      <c r="G27" s="204" t="e">
        <f>#REF!</f>
        <v>#REF!</v>
      </c>
      <c r="H27" s="125" t="e">
        <f t="shared" si="0"/>
        <v>#REF!</v>
      </c>
    </row>
    <row r="28" spans="1:10" ht="18.75" x14ac:dyDescent="0.3">
      <c r="A28" s="105" t="s">
        <v>99</v>
      </c>
      <c r="B28" s="141" t="s">
        <v>115</v>
      </c>
      <c r="C28" s="138" t="s">
        <v>116</v>
      </c>
      <c r="D28" s="112">
        <v>800</v>
      </c>
      <c r="E28" s="100">
        <f>E29</f>
        <v>96</v>
      </c>
      <c r="F28" s="125"/>
      <c r="G28" s="204" t="e">
        <f>#REF!</f>
        <v>#REF!</v>
      </c>
      <c r="H28" s="125" t="e">
        <f t="shared" si="0"/>
        <v>#REF!</v>
      </c>
    </row>
    <row r="29" spans="1:10" ht="18.75" x14ac:dyDescent="0.3">
      <c r="A29" s="105" t="s">
        <v>117</v>
      </c>
      <c r="B29" s="138" t="s">
        <v>115</v>
      </c>
      <c r="C29" s="138" t="s">
        <v>116</v>
      </c>
      <c r="D29" s="147">
        <v>850</v>
      </c>
      <c r="E29" s="100">
        <v>96</v>
      </c>
      <c r="F29" s="125"/>
      <c r="G29" s="204" t="e">
        <f>#REF!</f>
        <v>#REF!</v>
      </c>
      <c r="H29" s="125" t="e">
        <f t="shared" si="0"/>
        <v>#REF!</v>
      </c>
    </row>
    <row r="30" spans="1:10" ht="105.75" customHeight="1" x14ac:dyDescent="0.3">
      <c r="A30" s="203" t="s">
        <v>311</v>
      </c>
      <c r="B30" s="148"/>
      <c r="C30" s="95"/>
      <c r="D30" s="149"/>
      <c r="E30" s="110">
        <f>E31+E65+E70+E78+E103+E132+E143+E159+E172</f>
        <v>85784.6</v>
      </c>
      <c r="F30" s="125"/>
      <c r="G30" s="204" t="e">
        <f>#REF!</f>
        <v>#REF!</v>
      </c>
      <c r="H30" s="125" t="e">
        <f t="shared" si="0"/>
        <v>#REF!</v>
      </c>
      <c r="J30" s="125"/>
    </row>
    <row r="31" spans="1:10" ht="18.75" x14ac:dyDescent="0.3">
      <c r="A31" s="90" t="s">
        <v>84</v>
      </c>
      <c r="B31" s="129" t="s">
        <v>195</v>
      </c>
      <c r="C31" s="95"/>
      <c r="D31" s="131"/>
      <c r="E31" s="124">
        <f>E32+E50+E54</f>
        <v>14696.799999999997</v>
      </c>
      <c r="F31" s="125"/>
      <c r="G31" s="204" t="e">
        <f>#REF!</f>
        <v>#REF!</v>
      </c>
      <c r="H31" s="125" t="e">
        <f t="shared" si="0"/>
        <v>#REF!</v>
      </c>
    </row>
    <row r="32" spans="1:10" ht="61.5" customHeight="1" x14ac:dyDescent="0.3">
      <c r="A32" s="80" t="s">
        <v>101</v>
      </c>
      <c r="B32" s="130" t="s">
        <v>103</v>
      </c>
      <c r="C32" s="88"/>
      <c r="D32" s="150"/>
      <c r="E32" s="124">
        <f>E33+E36+E43+E45</f>
        <v>14258.999999999998</v>
      </c>
      <c r="F32" s="125"/>
      <c r="G32" s="204" t="e">
        <f>#REF!</f>
        <v>#REF!</v>
      </c>
      <c r="H32" s="125" t="e">
        <f t="shared" si="0"/>
        <v>#REF!</v>
      </c>
    </row>
    <row r="33" spans="1:10" ht="85.5" customHeight="1" x14ac:dyDescent="0.3">
      <c r="A33" s="82" t="s">
        <v>102</v>
      </c>
      <c r="B33" s="88" t="s">
        <v>103</v>
      </c>
      <c r="C33" s="88" t="s">
        <v>104</v>
      </c>
      <c r="D33" s="131"/>
      <c r="E33" s="124">
        <f>E34</f>
        <v>1380.6</v>
      </c>
      <c r="F33" s="125"/>
      <c r="G33" s="204" t="e">
        <f>#REF!</f>
        <v>#REF!</v>
      </c>
      <c r="H33" s="125" t="e">
        <f t="shared" si="0"/>
        <v>#REF!</v>
      </c>
      <c r="J33" s="125"/>
    </row>
    <row r="34" spans="1:10" ht="75" x14ac:dyDescent="0.3">
      <c r="A34" s="114" t="s">
        <v>89</v>
      </c>
      <c r="B34" s="97" t="s">
        <v>103</v>
      </c>
      <c r="C34" s="97" t="s">
        <v>104</v>
      </c>
      <c r="D34" s="99">
        <v>100</v>
      </c>
      <c r="E34" s="100">
        <f>E35</f>
        <v>1380.6</v>
      </c>
      <c r="F34" s="125"/>
      <c r="G34" s="204" t="e">
        <f>#REF!</f>
        <v>#REF!</v>
      </c>
      <c r="H34" s="125" t="e">
        <f t="shared" si="0"/>
        <v>#REF!</v>
      </c>
    </row>
    <row r="35" spans="1:10" ht="37.5" x14ac:dyDescent="0.3">
      <c r="A35" s="73" t="s">
        <v>90</v>
      </c>
      <c r="B35" s="97" t="s">
        <v>103</v>
      </c>
      <c r="C35" s="97" t="s">
        <v>104</v>
      </c>
      <c r="D35" s="99">
        <v>120</v>
      </c>
      <c r="E35" s="100">
        <v>1380.6</v>
      </c>
      <c r="F35" s="125"/>
      <c r="G35" s="204" t="e">
        <f>#REF!</f>
        <v>#REF!</v>
      </c>
      <c r="H35" s="125" t="e">
        <f t="shared" si="0"/>
        <v>#REF!</v>
      </c>
    </row>
    <row r="36" spans="1:10" ht="56.25" x14ac:dyDescent="0.3">
      <c r="A36" s="82" t="s">
        <v>105</v>
      </c>
      <c r="B36" s="95" t="s">
        <v>103</v>
      </c>
      <c r="C36" s="88" t="s">
        <v>106</v>
      </c>
      <c r="D36" s="151"/>
      <c r="E36" s="110">
        <f>E37+E39+E41</f>
        <v>10150.299999999999</v>
      </c>
      <c r="F36" s="125"/>
      <c r="G36" s="204" t="e">
        <f>#REF!</f>
        <v>#REF!</v>
      </c>
      <c r="H36" s="125" t="e">
        <f t="shared" si="0"/>
        <v>#REF!</v>
      </c>
    </row>
    <row r="37" spans="1:10" ht="75" x14ac:dyDescent="0.3">
      <c r="A37" s="114" t="s">
        <v>89</v>
      </c>
      <c r="B37" s="97" t="s">
        <v>103</v>
      </c>
      <c r="C37" s="97" t="s">
        <v>106</v>
      </c>
      <c r="D37" s="99">
        <v>100</v>
      </c>
      <c r="E37" s="100">
        <f>E38</f>
        <v>8739.9</v>
      </c>
      <c r="F37" s="125"/>
      <c r="G37" s="204" t="e">
        <f>#REF!</f>
        <v>#REF!</v>
      </c>
      <c r="H37" s="125" t="e">
        <f t="shared" si="0"/>
        <v>#REF!</v>
      </c>
    </row>
    <row r="38" spans="1:10" ht="37.5" x14ac:dyDescent="0.3">
      <c r="A38" s="73" t="s">
        <v>98</v>
      </c>
      <c r="B38" s="97" t="s">
        <v>103</v>
      </c>
      <c r="C38" s="97" t="s">
        <v>106</v>
      </c>
      <c r="D38" s="99">
        <v>120</v>
      </c>
      <c r="E38" s="100">
        <v>8739.9</v>
      </c>
      <c r="F38" s="125"/>
      <c r="G38" s="204" t="e">
        <f>#REF!</f>
        <v>#REF!</v>
      </c>
      <c r="H38" s="125" t="e">
        <f t="shared" si="0"/>
        <v>#REF!</v>
      </c>
    </row>
    <row r="39" spans="1:10" ht="37.5" x14ac:dyDescent="0.3">
      <c r="A39" s="73" t="s">
        <v>97</v>
      </c>
      <c r="B39" s="97" t="s">
        <v>103</v>
      </c>
      <c r="C39" s="97" t="s">
        <v>106</v>
      </c>
      <c r="D39" s="99">
        <v>200</v>
      </c>
      <c r="E39" s="100">
        <f>E40</f>
        <v>1407.4</v>
      </c>
      <c r="F39" s="125"/>
      <c r="G39" s="204" t="e">
        <f>#REF!</f>
        <v>#REF!</v>
      </c>
      <c r="H39" s="125" t="e">
        <f t="shared" si="0"/>
        <v>#REF!</v>
      </c>
    </row>
    <row r="40" spans="1:10" ht="37.5" x14ac:dyDescent="0.3">
      <c r="A40" s="73" t="s">
        <v>98</v>
      </c>
      <c r="B40" s="97" t="s">
        <v>103</v>
      </c>
      <c r="C40" s="97" t="s">
        <v>106</v>
      </c>
      <c r="D40" s="99">
        <v>240</v>
      </c>
      <c r="E40" s="100">
        <v>1407.4</v>
      </c>
      <c r="F40" s="125"/>
      <c r="G40" s="204" t="e">
        <f>#REF!</f>
        <v>#REF!</v>
      </c>
      <c r="H40" s="125" t="e">
        <f t="shared" si="0"/>
        <v>#REF!</v>
      </c>
    </row>
    <row r="41" spans="1:10" ht="18.75" x14ac:dyDescent="0.3">
      <c r="A41" s="105" t="s">
        <v>99</v>
      </c>
      <c r="B41" s="97" t="s">
        <v>103</v>
      </c>
      <c r="C41" s="97" t="s">
        <v>106</v>
      </c>
      <c r="D41" s="99">
        <v>800</v>
      </c>
      <c r="E41" s="100">
        <f>E42</f>
        <v>3</v>
      </c>
      <c r="F41" s="125"/>
      <c r="G41" s="204" t="e">
        <f>#REF!</f>
        <v>#REF!</v>
      </c>
      <c r="H41" s="125" t="e">
        <f t="shared" si="0"/>
        <v>#REF!</v>
      </c>
    </row>
    <row r="42" spans="1:10" ht="18.75" x14ac:dyDescent="0.3">
      <c r="A42" s="105" t="s">
        <v>100</v>
      </c>
      <c r="B42" s="97" t="s">
        <v>103</v>
      </c>
      <c r="C42" s="97" t="s">
        <v>106</v>
      </c>
      <c r="D42" s="99">
        <v>850</v>
      </c>
      <c r="E42" s="100">
        <v>3</v>
      </c>
      <c r="F42" s="125"/>
      <c r="G42" s="204" t="e">
        <f>#REF!</f>
        <v>#REF!</v>
      </c>
      <c r="H42" s="125" t="e">
        <f t="shared" si="0"/>
        <v>#REF!</v>
      </c>
    </row>
    <row r="43" spans="1:10" ht="56.25" x14ac:dyDescent="0.3">
      <c r="A43" s="84" t="s">
        <v>260</v>
      </c>
      <c r="B43" s="88" t="s">
        <v>103</v>
      </c>
      <c r="C43" s="130" t="s">
        <v>261</v>
      </c>
      <c r="D43" s="151">
        <v>100</v>
      </c>
      <c r="E43" s="237">
        <f>E44</f>
        <v>829.8</v>
      </c>
      <c r="F43" s="125"/>
      <c r="G43" s="204" t="e">
        <f>#REF!</f>
        <v>#REF!</v>
      </c>
      <c r="H43" s="125" t="e">
        <f t="shared" si="0"/>
        <v>#REF!</v>
      </c>
    </row>
    <row r="44" spans="1:10" ht="37.5" x14ac:dyDescent="0.3">
      <c r="A44" s="73" t="s">
        <v>90</v>
      </c>
      <c r="B44" s="97" t="s">
        <v>103</v>
      </c>
      <c r="C44" s="139" t="s">
        <v>261</v>
      </c>
      <c r="D44" s="99">
        <v>120</v>
      </c>
      <c r="E44" s="238">
        <v>829.8</v>
      </c>
      <c r="F44" s="125"/>
      <c r="G44" s="204" t="e">
        <f>#REF!</f>
        <v>#REF!</v>
      </c>
      <c r="H44" s="125" t="e">
        <f t="shared" ref="H44:H107" si="1">E44-G44</f>
        <v>#REF!</v>
      </c>
    </row>
    <row r="45" spans="1:10" ht="75" x14ac:dyDescent="0.3">
      <c r="A45" s="84" t="s">
        <v>109</v>
      </c>
      <c r="B45" s="109" t="s">
        <v>103</v>
      </c>
      <c r="C45" s="206" t="s">
        <v>110</v>
      </c>
      <c r="D45" s="154"/>
      <c r="E45" s="124">
        <f>E46+E48</f>
        <v>1898.3</v>
      </c>
      <c r="F45" s="125"/>
      <c r="G45" s="204" t="e">
        <f>#REF!</f>
        <v>#REF!</v>
      </c>
      <c r="H45" s="125" t="e">
        <f t="shared" si="1"/>
        <v>#REF!</v>
      </c>
    </row>
    <row r="46" spans="1:10" ht="75" x14ac:dyDescent="0.3">
      <c r="A46" s="137" t="s">
        <v>89</v>
      </c>
      <c r="B46" s="98" t="s">
        <v>103</v>
      </c>
      <c r="C46" s="98" t="s">
        <v>110</v>
      </c>
      <c r="D46" s="154">
        <v>100</v>
      </c>
      <c r="E46" s="102">
        <f>E47</f>
        <v>1825.5</v>
      </c>
      <c r="F46" s="125"/>
      <c r="G46" s="204" t="e">
        <f>#REF!</f>
        <v>#REF!</v>
      </c>
      <c r="H46" s="125" t="e">
        <f t="shared" si="1"/>
        <v>#REF!</v>
      </c>
    </row>
    <row r="47" spans="1:10" ht="37.5" x14ac:dyDescent="0.3">
      <c r="A47" s="137" t="s">
        <v>90</v>
      </c>
      <c r="B47" s="98" t="s">
        <v>103</v>
      </c>
      <c r="C47" s="98" t="s">
        <v>110</v>
      </c>
      <c r="D47" s="154">
        <v>120</v>
      </c>
      <c r="E47" s="102">
        <v>1825.5</v>
      </c>
      <c r="F47" s="125"/>
      <c r="G47" s="204" t="e">
        <f>#REF!</f>
        <v>#REF!</v>
      </c>
      <c r="H47" s="125" t="e">
        <f t="shared" si="1"/>
        <v>#REF!</v>
      </c>
    </row>
    <row r="48" spans="1:10" ht="37.5" x14ac:dyDescent="0.3">
      <c r="A48" s="73" t="s">
        <v>97</v>
      </c>
      <c r="B48" s="98" t="s">
        <v>103</v>
      </c>
      <c r="C48" s="98" t="s">
        <v>110</v>
      </c>
      <c r="D48" s="154">
        <v>200</v>
      </c>
      <c r="E48" s="102">
        <f>E49</f>
        <v>72.8</v>
      </c>
      <c r="F48" s="125"/>
      <c r="G48" s="204" t="e">
        <f>#REF!</f>
        <v>#REF!</v>
      </c>
      <c r="H48" s="125" t="e">
        <f t="shared" si="1"/>
        <v>#REF!</v>
      </c>
    </row>
    <row r="49" spans="1:8" ht="37.5" x14ac:dyDescent="0.3">
      <c r="A49" s="73" t="s">
        <v>98</v>
      </c>
      <c r="B49" s="98" t="s">
        <v>103</v>
      </c>
      <c r="C49" s="153" t="s">
        <v>110</v>
      </c>
      <c r="D49" s="154">
        <v>240</v>
      </c>
      <c r="E49" s="100">
        <v>72.8</v>
      </c>
      <c r="F49" s="125"/>
      <c r="G49" s="204" t="e">
        <f>#REF!</f>
        <v>#REF!</v>
      </c>
      <c r="H49" s="125" t="e">
        <f t="shared" si="1"/>
        <v>#REF!</v>
      </c>
    </row>
    <row r="50" spans="1:8" ht="18.75" x14ac:dyDescent="0.3">
      <c r="A50" s="155" t="s">
        <v>197</v>
      </c>
      <c r="B50" s="95" t="s">
        <v>111</v>
      </c>
      <c r="C50" s="95"/>
      <c r="D50" s="156"/>
      <c r="E50" s="110">
        <f>E51</f>
        <v>30</v>
      </c>
      <c r="F50" s="125"/>
      <c r="G50" s="204" t="e">
        <f>#REF!</f>
        <v>#REF!</v>
      </c>
      <c r="H50" s="125" t="e">
        <f t="shared" si="1"/>
        <v>#REF!</v>
      </c>
    </row>
    <row r="51" spans="1:8" ht="18.75" x14ac:dyDescent="0.3">
      <c r="A51" s="155" t="s">
        <v>198</v>
      </c>
      <c r="B51" s="95" t="s">
        <v>111</v>
      </c>
      <c r="C51" s="88" t="s">
        <v>112</v>
      </c>
      <c r="D51" s="156"/>
      <c r="E51" s="124">
        <f>E52</f>
        <v>30</v>
      </c>
      <c r="F51" s="125"/>
      <c r="G51" s="204" t="e">
        <f>#REF!</f>
        <v>#REF!</v>
      </c>
      <c r="H51" s="125" t="e">
        <f t="shared" si="1"/>
        <v>#REF!</v>
      </c>
    </row>
    <row r="52" spans="1:8" ht="18.75" x14ac:dyDescent="0.3">
      <c r="A52" s="157" t="s">
        <v>99</v>
      </c>
      <c r="B52" s="98" t="s">
        <v>111</v>
      </c>
      <c r="C52" s="97" t="s">
        <v>112</v>
      </c>
      <c r="D52" s="154">
        <v>800</v>
      </c>
      <c r="E52" s="100">
        <f>E53</f>
        <v>30</v>
      </c>
      <c r="F52" s="125"/>
      <c r="G52" s="204" t="e">
        <f>#REF!</f>
        <v>#REF!</v>
      </c>
      <c r="H52" s="125" t="e">
        <f t="shared" si="1"/>
        <v>#REF!</v>
      </c>
    </row>
    <row r="53" spans="1:8" ht="18.75" x14ac:dyDescent="0.3">
      <c r="A53" s="157" t="s">
        <v>113</v>
      </c>
      <c r="B53" s="98" t="s">
        <v>111</v>
      </c>
      <c r="C53" s="97" t="s">
        <v>112</v>
      </c>
      <c r="D53" s="154">
        <v>870</v>
      </c>
      <c r="E53" s="100">
        <v>30</v>
      </c>
      <c r="F53" s="125"/>
      <c r="G53" s="204" t="e">
        <f>#REF!</f>
        <v>#REF!</v>
      </c>
      <c r="H53" s="125" t="e">
        <f t="shared" si="1"/>
        <v>#REF!</v>
      </c>
    </row>
    <row r="54" spans="1:8" ht="18.75" x14ac:dyDescent="0.3">
      <c r="A54" s="90" t="s">
        <v>196</v>
      </c>
      <c r="B54" s="88" t="s">
        <v>115</v>
      </c>
      <c r="C54" s="97"/>
      <c r="D54" s="140"/>
      <c r="E54" s="124">
        <f>E56+E59+E62</f>
        <v>407.8</v>
      </c>
      <c r="F54" s="207">
        <f>F55+F70</f>
        <v>0</v>
      </c>
      <c r="G54" s="204" t="e">
        <f>#REF!</f>
        <v>#REF!</v>
      </c>
      <c r="H54" s="125" t="e">
        <f t="shared" si="1"/>
        <v>#REF!</v>
      </c>
    </row>
    <row r="55" spans="1:8" ht="18.75" x14ac:dyDescent="0.3">
      <c r="A55" s="90" t="s">
        <v>213</v>
      </c>
      <c r="B55" s="143" t="s">
        <v>115</v>
      </c>
      <c r="C55" s="138"/>
      <c r="D55" s="197"/>
      <c r="E55" s="124">
        <f t="shared" ref="E55:F57" si="2">E56</f>
        <v>250</v>
      </c>
      <c r="F55" s="124">
        <f t="shared" si="2"/>
        <v>0</v>
      </c>
      <c r="G55" s="204" t="e">
        <f>#REF!</f>
        <v>#REF!</v>
      </c>
      <c r="H55" s="125" t="e">
        <f t="shared" si="1"/>
        <v>#REF!</v>
      </c>
    </row>
    <row r="56" spans="1:8" ht="112.5" x14ac:dyDescent="0.3">
      <c r="A56" s="198" t="s">
        <v>214</v>
      </c>
      <c r="B56" s="143" t="s">
        <v>115</v>
      </c>
      <c r="C56" s="143" t="s">
        <v>215</v>
      </c>
      <c r="D56" s="199"/>
      <c r="E56" s="124">
        <f t="shared" si="2"/>
        <v>250</v>
      </c>
      <c r="F56" s="208">
        <f t="shared" si="2"/>
        <v>0</v>
      </c>
      <c r="G56" s="204" t="e">
        <f>#REF!</f>
        <v>#REF!</v>
      </c>
      <c r="H56" s="125" t="e">
        <f t="shared" si="1"/>
        <v>#REF!</v>
      </c>
    </row>
    <row r="57" spans="1:8" ht="18.75" x14ac:dyDescent="0.3">
      <c r="A57" s="105" t="s">
        <v>99</v>
      </c>
      <c r="B57" s="138" t="s">
        <v>115</v>
      </c>
      <c r="C57" s="138" t="s">
        <v>215</v>
      </c>
      <c r="D57" s="147">
        <v>800</v>
      </c>
      <c r="E57" s="100">
        <f t="shared" si="2"/>
        <v>250</v>
      </c>
      <c r="F57" s="208">
        <f t="shared" si="2"/>
        <v>0</v>
      </c>
      <c r="G57" s="204" t="e">
        <f>#REF!</f>
        <v>#REF!</v>
      </c>
      <c r="H57" s="125" t="e">
        <f t="shared" si="1"/>
        <v>#REF!</v>
      </c>
    </row>
    <row r="58" spans="1:8" ht="18.75" x14ac:dyDescent="0.3">
      <c r="A58" s="105" t="s">
        <v>216</v>
      </c>
      <c r="B58" s="138" t="s">
        <v>115</v>
      </c>
      <c r="C58" s="138" t="s">
        <v>215</v>
      </c>
      <c r="D58" s="147">
        <v>830</v>
      </c>
      <c r="E58" s="100">
        <v>250</v>
      </c>
      <c r="F58" s="208">
        <f>F59</f>
        <v>0</v>
      </c>
      <c r="G58" s="204" t="e">
        <f>#REF!</f>
        <v>#REF!</v>
      </c>
      <c r="H58" s="125" t="e">
        <f t="shared" si="1"/>
        <v>#REF!</v>
      </c>
    </row>
    <row r="59" spans="1:8" ht="18.75" x14ac:dyDescent="0.3">
      <c r="A59" s="200" t="s">
        <v>217</v>
      </c>
      <c r="B59" s="88" t="s">
        <v>115</v>
      </c>
      <c r="C59" s="88" t="s">
        <v>218</v>
      </c>
      <c r="D59" s="151"/>
      <c r="E59" s="201">
        <f>E60</f>
        <v>150</v>
      </c>
      <c r="F59" s="209"/>
      <c r="G59" s="204" t="e">
        <f>#REF!</f>
        <v>#REF!</v>
      </c>
      <c r="H59" s="125" t="e">
        <f t="shared" si="1"/>
        <v>#REF!</v>
      </c>
    </row>
    <row r="60" spans="1:8" ht="42" customHeight="1" x14ac:dyDescent="0.3">
      <c r="A60" s="73" t="s">
        <v>97</v>
      </c>
      <c r="B60" s="98" t="s">
        <v>115</v>
      </c>
      <c r="C60" s="97" t="s">
        <v>218</v>
      </c>
      <c r="D60" s="154">
        <v>200</v>
      </c>
      <c r="E60" s="202">
        <f>E61</f>
        <v>150</v>
      </c>
      <c r="F60" s="210" t="e">
        <f>F61</f>
        <v>#REF!</v>
      </c>
      <c r="G60" s="204" t="e">
        <f>#REF!</f>
        <v>#REF!</v>
      </c>
      <c r="H60" s="125" t="e">
        <f t="shared" si="1"/>
        <v>#REF!</v>
      </c>
    </row>
    <row r="61" spans="1:8" ht="48" customHeight="1" x14ac:dyDescent="0.3">
      <c r="A61" s="73" t="s">
        <v>98</v>
      </c>
      <c r="B61" s="98" t="s">
        <v>115</v>
      </c>
      <c r="C61" s="97" t="s">
        <v>218</v>
      </c>
      <c r="D61" s="154">
        <v>240</v>
      </c>
      <c r="E61" s="100">
        <v>150</v>
      </c>
      <c r="F61" s="208" t="e">
        <f>#REF!</f>
        <v>#REF!</v>
      </c>
      <c r="G61" s="204" t="e">
        <f>#REF!</f>
        <v>#REF!</v>
      </c>
      <c r="H61" s="125" t="e">
        <f t="shared" si="1"/>
        <v>#REF!</v>
      </c>
    </row>
    <row r="62" spans="1:8" ht="78.75" customHeight="1" x14ac:dyDescent="0.3">
      <c r="A62" s="85" t="s">
        <v>107</v>
      </c>
      <c r="B62" s="88" t="s">
        <v>115</v>
      </c>
      <c r="C62" s="88" t="s">
        <v>108</v>
      </c>
      <c r="D62" s="99"/>
      <c r="E62" s="117">
        <f>E63</f>
        <v>7.8</v>
      </c>
      <c r="F62" s="240"/>
      <c r="G62" s="204" t="e">
        <f>#REF!</f>
        <v>#REF!</v>
      </c>
      <c r="H62" s="125" t="e">
        <f t="shared" si="1"/>
        <v>#REF!</v>
      </c>
    </row>
    <row r="63" spans="1:8" ht="42" customHeight="1" x14ac:dyDescent="0.3">
      <c r="A63" s="73" t="s">
        <v>97</v>
      </c>
      <c r="B63" s="97" t="s">
        <v>115</v>
      </c>
      <c r="C63" s="97" t="s">
        <v>108</v>
      </c>
      <c r="D63" s="142">
        <v>200</v>
      </c>
      <c r="E63" s="238">
        <f>E64</f>
        <v>7.8</v>
      </c>
      <c r="F63" s="240"/>
      <c r="G63" s="204" t="e">
        <f>#REF!</f>
        <v>#REF!</v>
      </c>
      <c r="H63" s="125" t="e">
        <f t="shared" si="1"/>
        <v>#REF!</v>
      </c>
    </row>
    <row r="64" spans="1:8" ht="42.75" customHeight="1" x14ac:dyDescent="0.3">
      <c r="A64" s="73" t="s">
        <v>98</v>
      </c>
      <c r="B64" s="97" t="s">
        <v>115</v>
      </c>
      <c r="C64" s="97" t="s">
        <v>108</v>
      </c>
      <c r="D64" s="99">
        <v>240</v>
      </c>
      <c r="E64" s="238">
        <v>7.8</v>
      </c>
      <c r="F64" s="240"/>
      <c r="G64" s="204" t="e">
        <f>#REF!</f>
        <v>#REF!</v>
      </c>
      <c r="H64" s="125" t="e">
        <f t="shared" si="1"/>
        <v>#REF!</v>
      </c>
    </row>
    <row r="65" spans="1:8" ht="37.5" x14ac:dyDescent="0.3">
      <c r="A65" s="80" t="s">
        <v>118</v>
      </c>
      <c r="B65" s="158" t="s">
        <v>199</v>
      </c>
      <c r="C65" s="88"/>
      <c r="D65" s="112"/>
      <c r="E65" s="110">
        <f>E66</f>
        <v>350</v>
      </c>
      <c r="F65" s="125"/>
      <c r="G65" s="204" t="e">
        <f>#REF!</f>
        <v>#REF!</v>
      </c>
      <c r="H65" s="125" t="e">
        <f t="shared" si="1"/>
        <v>#REF!</v>
      </c>
    </row>
    <row r="66" spans="1:8" ht="44.25" customHeight="1" x14ac:dyDescent="0.3">
      <c r="A66" s="80" t="s">
        <v>119</v>
      </c>
      <c r="B66" s="158" t="s">
        <v>121</v>
      </c>
      <c r="C66" s="88"/>
      <c r="D66" s="112"/>
      <c r="E66" s="124">
        <f>E67</f>
        <v>350</v>
      </c>
      <c r="F66" s="125"/>
      <c r="G66" s="204" t="e">
        <f>#REF!</f>
        <v>#REF!</v>
      </c>
      <c r="H66" s="125" t="e">
        <f t="shared" si="1"/>
        <v>#REF!</v>
      </c>
    </row>
    <row r="67" spans="1:8" ht="93.75" x14ac:dyDescent="0.3">
      <c r="A67" s="80" t="s">
        <v>120</v>
      </c>
      <c r="B67" s="88" t="s">
        <v>121</v>
      </c>
      <c r="C67" s="88" t="s">
        <v>122</v>
      </c>
      <c r="D67" s="131"/>
      <c r="E67" s="124">
        <f>E68</f>
        <v>350</v>
      </c>
      <c r="F67" s="125"/>
      <c r="G67" s="204" t="e">
        <f>#REF!</f>
        <v>#REF!</v>
      </c>
      <c r="H67" s="125" t="e">
        <f t="shared" si="1"/>
        <v>#REF!</v>
      </c>
    </row>
    <row r="68" spans="1:8" ht="37.5" x14ac:dyDescent="0.3">
      <c r="A68" s="73" t="s">
        <v>97</v>
      </c>
      <c r="B68" s="97" t="s">
        <v>121</v>
      </c>
      <c r="C68" s="97" t="s">
        <v>122</v>
      </c>
      <c r="D68" s="112">
        <v>200</v>
      </c>
      <c r="E68" s="159">
        <f>E69</f>
        <v>350</v>
      </c>
      <c r="F68" s="125"/>
      <c r="G68" s="204" t="e">
        <f>#REF!</f>
        <v>#REF!</v>
      </c>
      <c r="H68" s="125" t="e">
        <f t="shared" si="1"/>
        <v>#REF!</v>
      </c>
    </row>
    <row r="69" spans="1:8" ht="37.5" x14ac:dyDescent="0.3">
      <c r="A69" s="73" t="s">
        <v>98</v>
      </c>
      <c r="B69" s="97" t="s">
        <v>121</v>
      </c>
      <c r="C69" s="97" t="s">
        <v>200</v>
      </c>
      <c r="D69" s="112">
        <v>240</v>
      </c>
      <c r="E69" s="160">
        <v>350</v>
      </c>
      <c r="F69" s="125"/>
      <c r="G69" s="204" t="e">
        <f>#REF!</f>
        <v>#REF!</v>
      </c>
      <c r="H69" s="125" t="e">
        <f t="shared" si="1"/>
        <v>#REF!</v>
      </c>
    </row>
    <row r="70" spans="1:8" ht="18.75" x14ac:dyDescent="0.3">
      <c r="A70" s="90" t="s">
        <v>123</v>
      </c>
      <c r="B70" s="88" t="s">
        <v>201</v>
      </c>
      <c r="C70" s="88"/>
      <c r="D70" s="91"/>
      <c r="E70" s="92">
        <f>E71</f>
        <v>718</v>
      </c>
      <c r="F70" s="125"/>
      <c r="G70" s="204" t="e">
        <f>#REF!</f>
        <v>#REF!</v>
      </c>
      <c r="H70" s="125" t="e">
        <f t="shared" si="1"/>
        <v>#REF!</v>
      </c>
    </row>
    <row r="71" spans="1:8" ht="18.75" x14ac:dyDescent="0.3">
      <c r="A71" s="90" t="s">
        <v>124</v>
      </c>
      <c r="B71" s="88" t="s">
        <v>126</v>
      </c>
      <c r="C71" s="88"/>
      <c r="D71" s="91"/>
      <c r="E71" s="92">
        <f>E73</f>
        <v>718</v>
      </c>
      <c r="F71" s="125"/>
      <c r="G71" s="204" t="e">
        <f>#REF!</f>
        <v>#REF!</v>
      </c>
      <c r="H71" s="125" t="e">
        <f t="shared" si="1"/>
        <v>#REF!</v>
      </c>
    </row>
    <row r="72" spans="1:8" ht="56.25" x14ac:dyDescent="0.3">
      <c r="A72" s="93" t="s">
        <v>125</v>
      </c>
      <c r="B72" s="88" t="s">
        <v>126</v>
      </c>
      <c r="C72" s="88"/>
      <c r="D72" s="91"/>
      <c r="E72" s="92">
        <f>E73</f>
        <v>718</v>
      </c>
      <c r="F72" s="125"/>
      <c r="G72" s="204" t="e">
        <f>#REF!</f>
        <v>#REF!</v>
      </c>
      <c r="H72" s="125" t="e">
        <f t="shared" si="1"/>
        <v>#REF!</v>
      </c>
    </row>
    <row r="73" spans="1:8" ht="56.25" x14ac:dyDescent="0.3">
      <c r="A73" s="94" t="s">
        <v>127</v>
      </c>
      <c r="B73" s="88" t="s">
        <v>126</v>
      </c>
      <c r="C73" s="95" t="s">
        <v>128</v>
      </c>
      <c r="D73" s="91"/>
      <c r="E73" s="92">
        <f>E74+E76</f>
        <v>718</v>
      </c>
      <c r="F73" s="125"/>
      <c r="G73" s="204" t="e">
        <f>#REF!</f>
        <v>#REF!</v>
      </c>
      <c r="H73" s="125" t="e">
        <f t="shared" si="1"/>
        <v>#REF!</v>
      </c>
    </row>
    <row r="74" spans="1:8" ht="75" x14ac:dyDescent="0.3">
      <c r="A74" s="96" t="s">
        <v>89</v>
      </c>
      <c r="B74" s="97" t="s">
        <v>126</v>
      </c>
      <c r="C74" s="98" t="s">
        <v>128</v>
      </c>
      <c r="D74" s="99">
        <v>100</v>
      </c>
      <c r="E74" s="100">
        <f>E75</f>
        <v>621</v>
      </c>
      <c r="F74" s="125"/>
      <c r="G74" s="204" t="e">
        <f>#REF!</f>
        <v>#REF!</v>
      </c>
      <c r="H74" s="125" t="e">
        <f t="shared" si="1"/>
        <v>#REF!</v>
      </c>
    </row>
    <row r="75" spans="1:8" ht="18.75" x14ac:dyDescent="0.3">
      <c r="A75" s="101" t="s">
        <v>129</v>
      </c>
      <c r="B75" s="97" t="s">
        <v>126</v>
      </c>
      <c r="C75" s="98" t="s">
        <v>128</v>
      </c>
      <c r="D75" s="99">
        <v>110</v>
      </c>
      <c r="E75" s="100">
        <v>621</v>
      </c>
      <c r="F75" s="125"/>
      <c r="G75" s="204" t="e">
        <f>#REF!</f>
        <v>#REF!</v>
      </c>
      <c r="H75" s="125" t="e">
        <f t="shared" si="1"/>
        <v>#REF!</v>
      </c>
    </row>
    <row r="76" spans="1:8" ht="37.5" x14ac:dyDescent="0.3">
      <c r="A76" s="73" t="s">
        <v>97</v>
      </c>
      <c r="B76" s="97" t="s">
        <v>126</v>
      </c>
      <c r="C76" s="98" t="s">
        <v>128</v>
      </c>
      <c r="D76" s="99">
        <v>200</v>
      </c>
      <c r="E76" s="100">
        <f>E77</f>
        <v>97</v>
      </c>
      <c r="F76" s="125"/>
      <c r="G76" s="204" t="e">
        <f>#REF!</f>
        <v>#REF!</v>
      </c>
      <c r="H76" s="125" t="e">
        <f t="shared" si="1"/>
        <v>#REF!</v>
      </c>
    </row>
    <row r="77" spans="1:8" ht="37.5" x14ac:dyDescent="0.3">
      <c r="A77" s="73" t="s">
        <v>98</v>
      </c>
      <c r="B77" s="97" t="s">
        <v>126</v>
      </c>
      <c r="C77" s="98" t="s">
        <v>128</v>
      </c>
      <c r="D77" s="99">
        <v>240</v>
      </c>
      <c r="E77" s="102">
        <v>97</v>
      </c>
      <c r="F77" s="125"/>
      <c r="G77" s="204" t="e">
        <f>#REF!</f>
        <v>#REF!</v>
      </c>
      <c r="H77" s="125" t="e">
        <f t="shared" si="1"/>
        <v>#REF!</v>
      </c>
    </row>
    <row r="78" spans="1:8" ht="18.75" x14ac:dyDescent="0.3">
      <c r="A78" s="90" t="s">
        <v>130</v>
      </c>
      <c r="B78" s="88" t="s">
        <v>202</v>
      </c>
      <c r="C78" s="88"/>
      <c r="D78" s="161"/>
      <c r="E78" s="110">
        <f>E79</f>
        <v>29295.4</v>
      </c>
      <c r="F78" s="125"/>
      <c r="G78" s="204" t="e">
        <f>#REF!</f>
        <v>#REF!</v>
      </c>
      <c r="H78" s="125" t="e">
        <f t="shared" si="1"/>
        <v>#REF!</v>
      </c>
    </row>
    <row r="79" spans="1:8" ht="18" customHeight="1" x14ac:dyDescent="0.3">
      <c r="A79" s="162" t="s">
        <v>131</v>
      </c>
      <c r="B79" s="95" t="s">
        <v>132</v>
      </c>
      <c r="C79" s="95"/>
      <c r="D79" s="161"/>
      <c r="E79" s="163">
        <f>E80+E87</f>
        <v>29295.4</v>
      </c>
      <c r="F79" s="125"/>
      <c r="G79" s="204" t="e">
        <f>#REF!</f>
        <v>#REF!</v>
      </c>
      <c r="H79" s="125" t="e">
        <f t="shared" si="1"/>
        <v>#REF!</v>
      </c>
    </row>
    <row r="80" spans="1:8" ht="54" customHeight="1" x14ac:dyDescent="0.3">
      <c r="A80" s="80" t="s">
        <v>138</v>
      </c>
      <c r="B80" s="103" t="s">
        <v>132</v>
      </c>
      <c r="C80" s="75" t="s">
        <v>139</v>
      </c>
      <c r="D80" s="87"/>
      <c r="E80" s="104">
        <f>E81+E83+E85</f>
        <v>9988.4000000000015</v>
      </c>
      <c r="F80" s="125"/>
      <c r="G80" s="204" t="e">
        <f>#REF!</f>
        <v>#REF!</v>
      </c>
      <c r="H80" s="125" t="e">
        <f t="shared" si="1"/>
        <v>#REF!</v>
      </c>
    </row>
    <row r="81" spans="1:8" ht="84" customHeight="1" x14ac:dyDescent="0.3">
      <c r="A81" s="73" t="s">
        <v>89</v>
      </c>
      <c r="B81" s="77" t="s">
        <v>132</v>
      </c>
      <c r="C81" s="77" t="s">
        <v>139</v>
      </c>
      <c r="D81" s="71">
        <v>100</v>
      </c>
      <c r="E81" s="89">
        <f>E82</f>
        <v>9085.7000000000007</v>
      </c>
      <c r="F81" s="125"/>
      <c r="G81" s="204" t="e">
        <f>#REF!</f>
        <v>#REF!</v>
      </c>
      <c r="H81" s="125" t="e">
        <f t="shared" si="1"/>
        <v>#REF!</v>
      </c>
    </row>
    <row r="82" spans="1:8" ht="18" customHeight="1" x14ac:dyDescent="0.3">
      <c r="A82" s="105" t="s">
        <v>129</v>
      </c>
      <c r="B82" s="77" t="s">
        <v>132</v>
      </c>
      <c r="C82" s="77" t="s">
        <v>139</v>
      </c>
      <c r="D82" s="71">
        <v>110</v>
      </c>
      <c r="E82" s="89">
        <v>9085.7000000000007</v>
      </c>
      <c r="F82" s="125"/>
      <c r="G82" s="204" t="e">
        <f>#REF!</f>
        <v>#REF!</v>
      </c>
      <c r="H82" s="125" t="e">
        <f t="shared" si="1"/>
        <v>#REF!</v>
      </c>
    </row>
    <row r="83" spans="1:8" ht="48" customHeight="1" x14ac:dyDescent="0.3">
      <c r="A83" s="73" t="s">
        <v>97</v>
      </c>
      <c r="B83" s="76" t="s">
        <v>132</v>
      </c>
      <c r="C83" s="76" t="s">
        <v>139</v>
      </c>
      <c r="D83" s="71">
        <v>200</v>
      </c>
      <c r="E83" s="106">
        <f>E84</f>
        <v>900.7</v>
      </c>
      <c r="F83" s="125"/>
      <c r="G83" s="204" t="e">
        <f>#REF!</f>
        <v>#REF!</v>
      </c>
      <c r="H83" s="125" t="e">
        <f t="shared" si="1"/>
        <v>#REF!</v>
      </c>
    </row>
    <row r="84" spans="1:8" ht="18" customHeight="1" x14ac:dyDescent="0.3">
      <c r="A84" s="73" t="s">
        <v>98</v>
      </c>
      <c r="B84" s="76" t="s">
        <v>132</v>
      </c>
      <c r="C84" s="76" t="s">
        <v>139</v>
      </c>
      <c r="D84" s="71">
        <v>240</v>
      </c>
      <c r="E84" s="106">
        <v>900.7</v>
      </c>
      <c r="F84" s="125"/>
      <c r="G84" s="204" t="e">
        <f>#REF!</f>
        <v>#REF!</v>
      </c>
      <c r="H84" s="125" t="e">
        <f t="shared" si="1"/>
        <v>#REF!</v>
      </c>
    </row>
    <row r="85" spans="1:8" ht="18" customHeight="1" x14ac:dyDescent="0.3">
      <c r="A85" s="79" t="s">
        <v>99</v>
      </c>
      <c r="B85" s="76" t="s">
        <v>132</v>
      </c>
      <c r="C85" s="76" t="s">
        <v>139</v>
      </c>
      <c r="D85" s="71">
        <v>800</v>
      </c>
      <c r="E85" s="106">
        <f>E86</f>
        <v>2</v>
      </c>
      <c r="F85" s="125"/>
      <c r="G85" s="204" t="e">
        <f>#REF!</f>
        <v>#REF!</v>
      </c>
      <c r="H85" s="125" t="e">
        <f t="shared" si="1"/>
        <v>#REF!</v>
      </c>
    </row>
    <row r="86" spans="1:8" ht="18" customHeight="1" x14ac:dyDescent="0.3">
      <c r="A86" s="79" t="s">
        <v>100</v>
      </c>
      <c r="B86" s="76" t="s">
        <v>132</v>
      </c>
      <c r="C86" s="76" t="s">
        <v>139</v>
      </c>
      <c r="D86" s="71">
        <v>850</v>
      </c>
      <c r="E86" s="106">
        <v>2</v>
      </c>
      <c r="F86" s="125"/>
      <c r="G86" s="204" t="e">
        <f>#REF!</f>
        <v>#REF!</v>
      </c>
      <c r="H86" s="125" t="e">
        <f t="shared" si="1"/>
        <v>#REF!</v>
      </c>
    </row>
    <row r="87" spans="1:8" ht="60.75" customHeight="1" x14ac:dyDescent="0.3">
      <c r="A87" s="93" t="s">
        <v>125</v>
      </c>
      <c r="B87" s="95" t="s">
        <v>132</v>
      </c>
      <c r="C87" s="95"/>
      <c r="D87" s="161"/>
      <c r="E87" s="163">
        <f>E88+E91+E94+E97+E100</f>
        <v>19307</v>
      </c>
      <c r="F87" s="125"/>
      <c r="G87" s="204" t="e">
        <f>#REF!</f>
        <v>#REF!</v>
      </c>
      <c r="H87" s="125" t="e">
        <f t="shared" si="1"/>
        <v>#REF!</v>
      </c>
    </row>
    <row r="88" spans="1:8" ht="138" customHeight="1" x14ac:dyDescent="0.3">
      <c r="A88" s="82" t="s">
        <v>262</v>
      </c>
      <c r="B88" s="95" t="s">
        <v>132</v>
      </c>
      <c r="C88" s="95" t="s">
        <v>133</v>
      </c>
      <c r="D88" s="161"/>
      <c r="E88" s="163">
        <f>E89</f>
        <v>1850</v>
      </c>
      <c r="F88" s="125"/>
      <c r="G88" s="204" t="e">
        <f>#REF!</f>
        <v>#REF!</v>
      </c>
      <c r="H88" s="125" t="e">
        <f t="shared" si="1"/>
        <v>#REF!</v>
      </c>
    </row>
    <row r="89" spans="1:8" ht="37.5" x14ac:dyDescent="0.3">
      <c r="A89" s="73" t="s">
        <v>203</v>
      </c>
      <c r="B89" s="98" t="s">
        <v>132</v>
      </c>
      <c r="C89" s="98" t="s">
        <v>133</v>
      </c>
      <c r="D89" s="112">
        <v>200</v>
      </c>
      <c r="E89" s="100">
        <f>E90</f>
        <v>1850</v>
      </c>
      <c r="F89" s="125"/>
      <c r="G89" s="204" t="e">
        <f>#REF!</f>
        <v>#REF!</v>
      </c>
      <c r="H89" s="125" t="e">
        <f t="shared" si="1"/>
        <v>#REF!</v>
      </c>
    </row>
    <row r="90" spans="1:8" ht="37.5" x14ac:dyDescent="0.3">
      <c r="A90" s="73" t="s">
        <v>98</v>
      </c>
      <c r="B90" s="98" t="s">
        <v>132</v>
      </c>
      <c r="C90" s="98" t="s">
        <v>133</v>
      </c>
      <c r="D90" s="112">
        <v>240</v>
      </c>
      <c r="E90" s="164">
        <v>1850</v>
      </c>
      <c r="F90" s="125"/>
      <c r="G90" s="204" t="e">
        <f>#REF!</f>
        <v>#REF!</v>
      </c>
      <c r="H90" s="125" t="e">
        <f t="shared" si="1"/>
        <v>#REF!</v>
      </c>
    </row>
    <row r="91" spans="1:8" ht="206.25" x14ac:dyDescent="0.3">
      <c r="A91" s="80" t="s">
        <v>263</v>
      </c>
      <c r="B91" s="95" t="s">
        <v>132</v>
      </c>
      <c r="C91" s="95" t="s">
        <v>134</v>
      </c>
      <c r="D91" s="161"/>
      <c r="E91" s="124">
        <f>E92</f>
        <v>545</v>
      </c>
      <c r="F91" s="125"/>
      <c r="G91" s="204" t="e">
        <f>#REF!</f>
        <v>#REF!</v>
      </c>
      <c r="H91" s="125" t="e">
        <f t="shared" si="1"/>
        <v>#REF!</v>
      </c>
    </row>
    <row r="92" spans="1:8" ht="37.5" x14ac:dyDescent="0.3">
      <c r="A92" s="73" t="s">
        <v>97</v>
      </c>
      <c r="B92" s="98" t="s">
        <v>132</v>
      </c>
      <c r="C92" s="98" t="s">
        <v>134</v>
      </c>
      <c r="D92" s="112">
        <v>200</v>
      </c>
      <c r="E92" s="100">
        <f>E93</f>
        <v>545</v>
      </c>
      <c r="F92" s="125"/>
      <c r="G92" s="204" t="e">
        <f>#REF!</f>
        <v>#REF!</v>
      </c>
      <c r="H92" s="125" t="e">
        <f t="shared" si="1"/>
        <v>#REF!</v>
      </c>
    </row>
    <row r="93" spans="1:8" ht="37.5" x14ac:dyDescent="0.3">
      <c r="A93" s="73" t="s">
        <v>98</v>
      </c>
      <c r="B93" s="98" t="s">
        <v>132</v>
      </c>
      <c r="C93" s="98" t="s">
        <v>134</v>
      </c>
      <c r="D93" s="112">
        <v>240</v>
      </c>
      <c r="E93" s="165">
        <v>545</v>
      </c>
      <c r="F93" s="125"/>
      <c r="G93" s="204" t="e">
        <f>#REF!</f>
        <v>#REF!</v>
      </c>
      <c r="H93" s="125" t="e">
        <f t="shared" si="1"/>
        <v>#REF!</v>
      </c>
    </row>
    <row r="94" spans="1:8" ht="180" customHeight="1" x14ac:dyDescent="0.3">
      <c r="A94" s="80" t="s">
        <v>135</v>
      </c>
      <c r="B94" s="95" t="s">
        <v>132</v>
      </c>
      <c r="C94" s="95" t="s">
        <v>136</v>
      </c>
      <c r="D94" s="161"/>
      <c r="E94" s="124">
        <f>E95</f>
        <v>10800</v>
      </c>
      <c r="F94" s="125"/>
      <c r="G94" s="204" t="e">
        <f>#REF!</f>
        <v>#REF!</v>
      </c>
      <c r="H94" s="125" t="e">
        <f t="shared" si="1"/>
        <v>#REF!</v>
      </c>
    </row>
    <row r="95" spans="1:8" ht="37.5" x14ac:dyDescent="0.3">
      <c r="A95" s="73" t="s">
        <v>97</v>
      </c>
      <c r="B95" s="98" t="s">
        <v>132</v>
      </c>
      <c r="C95" s="98" t="s">
        <v>136</v>
      </c>
      <c r="D95" s="112">
        <v>200</v>
      </c>
      <c r="E95" s="100">
        <f>E96</f>
        <v>10800</v>
      </c>
      <c r="F95" s="125"/>
      <c r="G95" s="204" t="e">
        <f>#REF!</f>
        <v>#REF!</v>
      </c>
      <c r="H95" s="125" t="e">
        <f t="shared" si="1"/>
        <v>#REF!</v>
      </c>
    </row>
    <row r="96" spans="1:8" ht="37.5" x14ac:dyDescent="0.3">
      <c r="A96" s="73" t="s">
        <v>98</v>
      </c>
      <c r="B96" s="98" t="s">
        <v>132</v>
      </c>
      <c r="C96" s="98" t="s">
        <v>136</v>
      </c>
      <c r="D96" s="112">
        <v>240</v>
      </c>
      <c r="E96" s="164">
        <v>10800</v>
      </c>
      <c r="F96" s="125"/>
      <c r="G96" s="204" t="e">
        <f>#REF!</f>
        <v>#REF!</v>
      </c>
      <c r="H96" s="125" t="e">
        <f t="shared" si="1"/>
        <v>#REF!</v>
      </c>
    </row>
    <row r="97" spans="1:8" ht="72.75" customHeight="1" x14ac:dyDescent="0.3">
      <c r="A97" s="82" t="s">
        <v>264</v>
      </c>
      <c r="B97" s="95" t="s">
        <v>132</v>
      </c>
      <c r="C97" s="95" t="s">
        <v>137</v>
      </c>
      <c r="D97" s="161"/>
      <c r="E97" s="124">
        <f>E98</f>
        <v>5952</v>
      </c>
      <c r="F97" s="125"/>
      <c r="G97" s="204" t="e">
        <f>#REF!</f>
        <v>#REF!</v>
      </c>
      <c r="H97" s="125" t="e">
        <f t="shared" si="1"/>
        <v>#REF!</v>
      </c>
    </row>
    <row r="98" spans="1:8" ht="37.5" x14ac:dyDescent="0.3">
      <c r="A98" s="73" t="s">
        <v>97</v>
      </c>
      <c r="B98" s="98" t="s">
        <v>132</v>
      </c>
      <c r="C98" s="98" t="s">
        <v>137</v>
      </c>
      <c r="D98" s="112">
        <v>200</v>
      </c>
      <c r="E98" s="100">
        <f>E99</f>
        <v>5952</v>
      </c>
      <c r="F98" s="125"/>
      <c r="G98" s="204" t="e">
        <f>#REF!</f>
        <v>#REF!</v>
      </c>
      <c r="H98" s="125" t="e">
        <f t="shared" si="1"/>
        <v>#REF!</v>
      </c>
    </row>
    <row r="99" spans="1:8" ht="37.5" x14ac:dyDescent="0.3">
      <c r="A99" s="73" t="s">
        <v>98</v>
      </c>
      <c r="B99" s="98" t="s">
        <v>132</v>
      </c>
      <c r="C99" s="98" t="s">
        <v>137</v>
      </c>
      <c r="D99" s="154">
        <v>240</v>
      </c>
      <c r="E99" s="164">
        <v>5952</v>
      </c>
      <c r="F99" s="125"/>
      <c r="G99" s="204" t="e">
        <f>#REF!</f>
        <v>#REF!</v>
      </c>
      <c r="H99" s="125" t="e">
        <f t="shared" si="1"/>
        <v>#REF!</v>
      </c>
    </row>
    <row r="100" spans="1:8" ht="46.5" customHeight="1" x14ac:dyDescent="0.3">
      <c r="A100" s="80" t="s">
        <v>265</v>
      </c>
      <c r="B100" s="88" t="s">
        <v>132</v>
      </c>
      <c r="C100" s="88" t="s">
        <v>314</v>
      </c>
      <c r="D100" s="161"/>
      <c r="E100" s="166">
        <f>E101</f>
        <v>160</v>
      </c>
      <c r="F100" s="125"/>
      <c r="G100" s="204" t="e">
        <f>#REF!</f>
        <v>#REF!</v>
      </c>
      <c r="H100" s="125" t="e">
        <f t="shared" si="1"/>
        <v>#REF!</v>
      </c>
    </row>
    <row r="101" spans="1:8" ht="37.5" x14ac:dyDescent="0.3">
      <c r="A101" s="73" t="s">
        <v>97</v>
      </c>
      <c r="B101" s="97" t="s">
        <v>132</v>
      </c>
      <c r="C101" s="97" t="s">
        <v>314</v>
      </c>
      <c r="D101" s="112">
        <v>200</v>
      </c>
      <c r="E101" s="165">
        <f>E102</f>
        <v>160</v>
      </c>
      <c r="F101" s="125"/>
      <c r="G101" s="204" t="e">
        <f>#REF!</f>
        <v>#REF!</v>
      </c>
      <c r="H101" s="125" t="e">
        <f t="shared" si="1"/>
        <v>#REF!</v>
      </c>
    </row>
    <row r="102" spans="1:8" ht="37.5" x14ac:dyDescent="0.3">
      <c r="A102" s="73" t="s">
        <v>98</v>
      </c>
      <c r="B102" s="97" t="s">
        <v>132</v>
      </c>
      <c r="C102" s="97" t="s">
        <v>314</v>
      </c>
      <c r="D102" s="112">
        <v>240</v>
      </c>
      <c r="E102" s="164">
        <v>160</v>
      </c>
      <c r="F102" s="125"/>
      <c r="G102" s="204" t="e">
        <f>#REF!</f>
        <v>#REF!</v>
      </c>
      <c r="H102" s="125" t="e">
        <f t="shared" si="1"/>
        <v>#REF!</v>
      </c>
    </row>
    <row r="103" spans="1:8" ht="18.75" x14ac:dyDescent="0.3">
      <c r="A103" s="90" t="s">
        <v>140</v>
      </c>
      <c r="B103" s="88" t="s">
        <v>204</v>
      </c>
      <c r="C103" s="88"/>
      <c r="D103" s="161"/>
      <c r="E103" s="124">
        <f>E104+E108</f>
        <v>1295.8</v>
      </c>
      <c r="F103" s="125"/>
      <c r="G103" s="204" t="e">
        <f>#REF!</f>
        <v>#REF!</v>
      </c>
      <c r="H103" s="125" t="e">
        <f t="shared" si="1"/>
        <v>#REF!</v>
      </c>
    </row>
    <row r="104" spans="1:8" ht="37.5" x14ac:dyDescent="0.3">
      <c r="A104" s="80" t="s">
        <v>141</v>
      </c>
      <c r="B104" s="88" t="s">
        <v>143</v>
      </c>
      <c r="C104" s="88"/>
      <c r="D104" s="161"/>
      <c r="E104" s="124">
        <f>E105</f>
        <v>127.8</v>
      </c>
      <c r="F104" s="125"/>
      <c r="G104" s="204" t="e">
        <f>#REF!</f>
        <v>#REF!</v>
      </c>
      <c r="H104" s="125" t="e">
        <f t="shared" si="1"/>
        <v>#REF!</v>
      </c>
    </row>
    <row r="105" spans="1:8" ht="215.25" customHeight="1" x14ac:dyDescent="0.3">
      <c r="A105" s="107" t="s">
        <v>142</v>
      </c>
      <c r="B105" s="88" t="s">
        <v>143</v>
      </c>
      <c r="C105" s="88" t="s">
        <v>144</v>
      </c>
      <c r="D105" s="161"/>
      <c r="E105" s="124">
        <f>E106</f>
        <v>127.8</v>
      </c>
      <c r="F105" s="125"/>
      <c r="G105" s="204" t="e">
        <f>#REF!</f>
        <v>#REF!</v>
      </c>
      <c r="H105" s="125" t="e">
        <f t="shared" si="1"/>
        <v>#REF!</v>
      </c>
    </row>
    <row r="106" spans="1:8" ht="37.5" x14ac:dyDescent="0.3">
      <c r="A106" s="73" t="s">
        <v>97</v>
      </c>
      <c r="B106" s="97" t="s">
        <v>143</v>
      </c>
      <c r="C106" s="97" t="s">
        <v>144</v>
      </c>
      <c r="D106" s="108">
        <v>200</v>
      </c>
      <c r="E106" s="100">
        <f>E107</f>
        <v>127.8</v>
      </c>
      <c r="F106" s="125"/>
      <c r="G106" s="204" t="e">
        <f>#REF!</f>
        <v>#REF!</v>
      </c>
      <c r="H106" s="125" t="e">
        <f t="shared" si="1"/>
        <v>#REF!</v>
      </c>
    </row>
    <row r="107" spans="1:8" ht="37.5" x14ac:dyDescent="0.3">
      <c r="A107" s="73" t="s">
        <v>98</v>
      </c>
      <c r="B107" s="97" t="s">
        <v>143</v>
      </c>
      <c r="C107" s="97" t="s">
        <v>144</v>
      </c>
      <c r="D107" s="108">
        <v>240</v>
      </c>
      <c r="E107" s="100">
        <v>127.8</v>
      </c>
      <c r="F107" s="125"/>
      <c r="G107" s="204" t="e">
        <f>#REF!</f>
        <v>#REF!</v>
      </c>
      <c r="H107" s="125" t="e">
        <f t="shared" si="1"/>
        <v>#REF!</v>
      </c>
    </row>
    <row r="108" spans="1:8" ht="18.75" x14ac:dyDescent="0.3">
      <c r="A108" s="80" t="s">
        <v>148</v>
      </c>
      <c r="B108" s="88" t="s">
        <v>149</v>
      </c>
      <c r="C108" s="88"/>
      <c r="D108" s="156"/>
      <c r="E108" s="124">
        <f>E109+E112+E116</f>
        <v>1168</v>
      </c>
      <c r="F108" s="125"/>
      <c r="G108" s="204" t="e">
        <f>#REF!</f>
        <v>#REF!</v>
      </c>
      <c r="H108" s="125" t="e">
        <f t="shared" ref="H108:H171" si="3">E108-G108</f>
        <v>#REF!</v>
      </c>
    </row>
    <row r="109" spans="1:8" ht="75" x14ac:dyDescent="0.3">
      <c r="A109" s="80" t="s">
        <v>266</v>
      </c>
      <c r="B109" s="88" t="s">
        <v>149</v>
      </c>
      <c r="C109" s="88" t="s">
        <v>267</v>
      </c>
      <c r="D109" s="172"/>
      <c r="E109" s="237">
        <f>E110</f>
        <v>100</v>
      </c>
      <c r="F109" s="125"/>
      <c r="G109" s="204" t="e">
        <f>#REF!</f>
        <v>#REF!</v>
      </c>
      <c r="H109" s="125" t="e">
        <f t="shared" si="3"/>
        <v>#REF!</v>
      </c>
    </row>
    <row r="110" spans="1:8" ht="37.5" x14ac:dyDescent="0.3">
      <c r="A110" s="73" t="s">
        <v>97</v>
      </c>
      <c r="B110" s="97" t="s">
        <v>149</v>
      </c>
      <c r="C110" s="97" t="s">
        <v>267</v>
      </c>
      <c r="D110" s="172">
        <v>200</v>
      </c>
      <c r="E110" s="237">
        <f>E111</f>
        <v>100</v>
      </c>
      <c r="F110" s="125"/>
      <c r="G110" s="204" t="e">
        <f>#REF!</f>
        <v>#REF!</v>
      </c>
      <c r="H110" s="125" t="e">
        <f t="shared" si="3"/>
        <v>#REF!</v>
      </c>
    </row>
    <row r="111" spans="1:8" ht="48" customHeight="1" x14ac:dyDescent="0.3">
      <c r="A111" s="73" t="s">
        <v>98</v>
      </c>
      <c r="B111" s="97" t="s">
        <v>149</v>
      </c>
      <c r="C111" s="97" t="s">
        <v>267</v>
      </c>
      <c r="D111" s="172">
        <v>240</v>
      </c>
      <c r="E111" s="238">
        <v>100</v>
      </c>
      <c r="F111" s="125"/>
      <c r="G111" s="204" t="e">
        <f>#REF!</f>
        <v>#REF!</v>
      </c>
      <c r="H111" s="125" t="e">
        <f t="shared" si="3"/>
        <v>#REF!</v>
      </c>
    </row>
    <row r="112" spans="1:8" ht="56.25" x14ac:dyDescent="0.3">
      <c r="A112" s="93" t="s">
        <v>125</v>
      </c>
      <c r="B112" s="88" t="s">
        <v>149</v>
      </c>
      <c r="C112" s="88" t="s">
        <v>150</v>
      </c>
      <c r="D112" s="116"/>
      <c r="E112" s="239">
        <f>E113</f>
        <v>696</v>
      </c>
      <c r="F112" s="125"/>
      <c r="G112" s="204" t="e">
        <f>#REF!</f>
        <v>#REF!</v>
      </c>
      <c r="H112" s="125" t="e">
        <f t="shared" si="3"/>
        <v>#REF!</v>
      </c>
    </row>
    <row r="113" spans="1:8" ht="86.25" customHeight="1" x14ac:dyDescent="0.3">
      <c r="A113" s="80" t="s">
        <v>268</v>
      </c>
      <c r="B113" s="158" t="s">
        <v>149</v>
      </c>
      <c r="C113" s="88" t="s">
        <v>150</v>
      </c>
      <c r="D113" s="116"/>
      <c r="E113" s="239">
        <f>E114</f>
        <v>696</v>
      </c>
      <c r="F113" s="125"/>
      <c r="G113" s="204" t="e">
        <f>#REF!</f>
        <v>#REF!</v>
      </c>
      <c r="H113" s="125" t="e">
        <f t="shared" si="3"/>
        <v>#REF!</v>
      </c>
    </row>
    <row r="114" spans="1:8" ht="37.5" x14ac:dyDescent="0.3">
      <c r="A114" s="73" t="s">
        <v>97</v>
      </c>
      <c r="B114" s="167" t="s">
        <v>149</v>
      </c>
      <c r="C114" s="97" t="s">
        <v>150</v>
      </c>
      <c r="D114" s="99">
        <v>200</v>
      </c>
      <c r="E114" s="164">
        <f>E115</f>
        <v>696</v>
      </c>
      <c r="F114" s="125"/>
      <c r="G114" s="204" t="e">
        <f>#REF!</f>
        <v>#REF!</v>
      </c>
      <c r="H114" s="125" t="e">
        <f t="shared" si="3"/>
        <v>#REF!</v>
      </c>
    </row>
    <row r="115" spans="1:8" ht="37.5" x14ac:dyDescent="0.3">
      <c r="A115" s="73" t="s">
        <v>98</v>
      </c>
      <c r="B115" s="167" t="s">
        <v>149</v>
      </c>
      <c r="C115" s="97" t="s">
        <v>150</v>
      </c>
      <c r="D115" s="99">
        <v>240</v>
      </c>
      <c r="E115" s="164">
        <v>696</v>
      </c>
      <c r="F115" s="125"/>
      <c r="G115" s="204" t="e">
        <f>#REF!</f>
        <v>#REF!</v>
      </c>
      <c r="H115" s="125" t="e">
        <f t="shared" si="3"/>
        <v>#REF!</v>
      </c>
    </row>
    <row r="116" spans="1:8" ht="45.75" customHeight="1" x14ac:dyDescent="0.3">
      <c r="A116" s="80" t="s">
        <v>145</v>
      </c>
      <c r="B116" s="158" t="s">
        <v>149</v>
      </c>
      <c r="C116" s="88"/>
      <c r="D116" s="151"/>
      <c r="E116" s="163">
        <f>E117+E120+E123+E126+E129</f>
        <v>372</v>
      </c>
      <c r="F116" s="125"/>
      <c r="G116" s="204" t="e">
        <f>#REF!</f>
        <v>#REF!</v>
      </c>
      <c r="H116" s="125" t="e">
        <f t="shared" si="3"/>
        <v>#REF!</v>
      </c>
    </row>
    <row r="117" spans="1:8" ht="37.5" x14ac:dyDescent="0.3">
      <c r="A117" s="80" t="s">
        <v>205</v>
      </c>
      <c r="B117" s="158" t="s">
        <v>149</v>
      </c>
      <c r="C117" s="88" t="s">
        <v>151</v>
      </c>
      <c r="D117" s="151"/>
      <c r="E117" s="146">
        <f>E118</f>
        <v>24</v>
      </c>
      <c r="F117" s="125"/>
      <c r="G117" s="204" t="e">
        <f>#REF!</f>
        <v>#REF!</v>
      </c>
      <c r="H117" s="125" t="e">
        <f t="shared" si="3"/>
        <v>#REF!</v>
      </c>
    </row>
    <row r="118" spans="1:8" ht="37.5" x14ac:dyDescent="0.3">
      <c r="A118" s="73" t="s">
        <v>97</v>
      </c>
      <c r="B118" s="167" t="s">
        <v>149</v>
      </c>
      <c r="C118" s="97" t="s">
        <v>151</v>
      </c>
      <c r="D118" s="99">
        <v>200</v>
      </c>
      <c r="E118" s="168">
        <f>E119</f>
        <v>24</v>
      </c>
      <c r="F118" s="125"/>
      <c r="G118" s="204" t="e">
        <f>#REF!</f>
        <v>#REF!</v>
      </c>
      <c r="H118" s="125" t="e">
        <f t="shared" si="3"/>
        <v>#REF!</v>
      </c>
    </row>
    <row r="119" spans="1:8" ht="37.5" x14ac:dyDescent="0.3">
      <c r="A119" s="73" t="s">
        <v>98</v>
      </c>
      <c r="B119" s="167" t="s">
        <v>149</v>
      </c>
      <c r="C119" s="97" t="s">
        <v>151</v>
      </c>
      <c r="D119" s="99">
        <v>240</v>
      </c>
      <c r="E119" s="168">
        <v>24</v>
      </c>
      <c r="F119" s="125"/>
      <c r="G119" s="204" t="e">
        <f>#REF!</f>
        <v>#REF!</v>
      </c>
      <c r="H119" s="125" t="e">
        <f t="shared" si="3"/>
        <v>#REF!</v>
      </c>
    </row>
    <row r="120" spans="1:8" ht="37.5" x14ac:dyDescent="0.3">
      <c r="A120" s="80" t="s">
        <v>152</v>
      </c>
      <c r="B120" s="158" t="s">
        <v>149</v>
      </c>
      <c r="C120" s="88" t="s">
        <v>153</v>
      </c>
      <c r="D120" s="151"/>
      <c r="E120" s="146">
        <f>E121</f>
        <v>150</v>
      </c>
      <c r="F120" s="125"/>
      <c r="G120" s="204" t="e">
        <f>#REF!</f>
        <v>#REF!</v>
      </c>
      <c r="H120" s="125" t="e">
        <f t="shared" si="3"/>
        <v>#REF!</v>
      </c>
    </row>
    <row r="121" spans="1:8" ht="37.5" x14ac:dyDescent="0.3">
      <c r="A121" s="73" t="s">
        <v>97</v>
      </c>
      <c r="B121" s="167" t="s">
        <v>149</v>
      </c>
      <c r="C121" s="97" t="s">
        <v>153</v>
      </c>
      <c r="D121" s="99">
        <v>200</v>
      </c>
      <c r="E121" s="168">
        <f>E122</f>
        <v>150</v>
      </c>
      <c r="F121" s="125"/>
      <c r="G121" s="204" t="e">
        <f>#REF!</f>
        <v>#REF!</v>
      </c>
      <c r="H121" s="125" t="e">
        <f t="shared" si="3"/>
        <v>#REF!</v>
      </c>
    </row>
    <row r="122" spans="1:8" ht="37.5" x14ac:dyDescent="0.3">
      <c r="A122" s="73" t="s">
        <v>98</v>
      </c>
      <c r="B122" s="167" t="s">
        <v>149</v>
      </c>
      <c r="C122" s="97" t="s">
        <v>153</v>
      </c>
      <c r="D122" s="99">
        <v>240</v>
      </c>
      <c r="E122" s="168">
        <v>150</v>
      </c>
      <c r="F122" s="125"/>
      <c r="G122" s="204" t="e">
        <f>#REF!</f>
        <v>#REF!</v>
      </c>
      <c r="H122" s="125" t="e">
        <f t="shared" si="3"/>
        <v>#REF!</v>
      </c>
    </row>
    <row r="123" spans="1:8" ht="56.25" x14ac:dyDescent="0.3">
      <c r="A123" s="74" t="s">
        <v>154</v>
      </c>
      <c r="B123" s="158" t="s">
        <v>149</v>
      </c>
      <c r="C123" s="88" t="s">
        <v>155</v>
      </c>
      <c r="D123" s="151"/>
      <c r="E123" s="169">
        <f>E124</f>
        <v>150</v>
      </c>
      <c r="F123" s="125"/>
      <c r="G123" s="204" t="e">
        <f>#REF!</f>
        <v>#REF!</v>
      </c>
      <c r="H123" s="125" t="e">
        <f t="shared" si="3"/>
        <v>#REF!</v>
      </c>
    </row>
    <row r="124" spans="1:8" ht="37.5" x14ac:dyDescent="0.3">
      <c r="A124" s="73" t="s">
        <v>97</v>
      </c>
      <c r="B124" s="167" t="s">
        <v>149</v>
      </c>
      <c r="C124" s="97" t="s">
        <v>155</v>
      </c>
      <c r="D124" s="99">
        <v>200</v>
      </c>
      <c r="E124" s="168">
        <f>E125</f>
        <v>150</v>
      </c>
      <c r="F124" s="125"/>
      <c r="G124" s="204" t="e">
        <f>#REF!</f>
        <v>#REF!</v>
      </c>
      <c r="H124" s="125" t="e">
        <f t="shared" si="3"/>
        <v>#REF!</v>
      </c>
    </row>
    <row r="125" spans="1:8" ht="37.5" x14ac:dyDescent="0.3">
      <c r="A125" s="73" t="s">
        <v>98</v>
      </c>
      <c r="B125" s="167" t="s">
        <v>149</v>
      </c>
      <c r="C125" s="97" t="s">
        <v>156</v>
      </c>
      <c r="D125" s="99">
        <v>240</v>
      </c>
      <c r="E125" s="168">
        <v>150</v>
      </c>
      <c r="F125" s="125"/>
      <c r="G125" s="204" t="e">
        <f>#REF!</f>
        <v>#REF!</v>
      </c>
      <c r="H125" s="125" t="e">
        <f t="shared" si="3"/>
        <v>#REF!</v>
      </c>
    </row>
    <row r="126" spans="1:8" ht="75" x14ac:dyDescent="0.3">
      <c r="A126" s="74" t="s">
        <v>157</v>
      </c>
      <c r="B126" s="158" t="s">
        <v>149</v>
      </c>
      <c r="C126" s="88" t="s">
        <v>158</v>
      </c>
      <c r="D126" s="91"/>
      <c r="E126" s="146">
        <f>E127</f>
        <v>24</v>
      </c>
      <c r="F126" s="125"/>
      <c r="G126" s="204" t="e">
        <f>#REF!</f>
        <v>#REF!</v>
      </c>
      <c r="H126" s="125" t="e">
        <f t="shared" si="3"/>
        <v>#REF!</v>
      </c>
    </row>
    <row r="127" spans="1:8" ht="37.5" x14ac:dyDescent="0.3">
      <c r="A127" s="73" t="s">
        <v>97</v>
      </c>
      <c r="B127" s="167" t="s">
        <v>149</v>
      </c>
      <c r="C127" s="97" t="s">
        <v>158</v>
      </c>
      <c r="D127" s="112">
        <v>200</v>
      </c>
      <c r="E127" s="100">
        <f>E128</f>
        <v>24</v>
      </c>
      <c r="F127" s="125"/>
      <c r="G127" s="204" t="e">
        <f>#REF!</f>
        <v>#REF!</v>
      </c>
      <c r="H127" s="125" t="e">
        <f t="shared" si="3"/>
        <v>#REF!</v>
      </c>
    </row>
    <row r="128" spans="1:8" ht="37.5" x14ac:dyDescent="0.3">
      <c r="A128" s="73" t="s">
        <v>98</v>
      </c>
      <c r="B128" s="167" t="s">
        <v>149</v>
      </c>
      <c r="C128" s="97" t="s">
        <v>158</v>
      </c>
      <c r="D128" s="112">
        <v>240</v>
      </c>
      <c r="E128" s="102">
        <v>24</v>
      </c>
      <c r="F128" s="125"/>
      <c r="G128" s="204" t="e">
        <f>#REF!</f>
        <v>#REF!</v>
      </c>
      <c r="H128" s="125" t="e">
        <f t="shared" si="3"/>
        <v>#REF!</v>
      </c>
    </row>
    <row r="129" spans="1:9" ht="150" x14ac:dyDescent="0.3">
      <c r="A129" s="80" t="s">
        <v>159</v>
      </c>
      <c r="B129" s="158" t="s">
        <v>149</v>
      </c>
      <c r="C129" s="109" t="s">
        <v>160</v>
      </c>
      <c r="D129" s="112"/>
      <c r="E129" s="169">
        <f>E130</f>
        <v>24</v>
      </c>
      <c r="F129" s="125"/>
      <c r="G129" s="204" t="e">
        <f>#REF!</f>
        <v>#REF!</v>
      </c>
      <c r="H129" s="125" t="e">
        <f t="shared" si="3"/>
        <v>#REF!</v>
      </c>
    </row>
    <row r="130" spans="1:9" ht="37.5" x14ac:dyDescent="0.3">
      <c r="A130" s="73" t="s">
        <v>97</v>
      </c>
      <c r="B130" s="167" t="s">
        <v>149</v>
      </c>
      <c r="C130" s="111" t="s">
        <v>160</v>
      </c>
      <c r="D130" s="112">
        <v>200</v>
      </c>
      <c r="E130" s="170">
        <f>E131</f>
        <v>24</v>
      </c>
      <c r="F130" s="125"/>
      <c r="G130" s="204" t="e">
        <f>#REF!</f>
        <v>#REF!</v>
      </c>
      <c r="H130" s="125" t="e">
        <f t="shared" si="3"/>
        <v>#REF!</v>
      </c>
    </row>
    <row r="131" spans="1:9" ht="37.5" x14ac:dyDescent="0.3">
      <c r="A131" s="73" t="s">
        <v>98</v>
      </c>
      <c r="B131" s="167" t="s">
        <v>149</v>
      </c>
      <c r="C131" s="111" t="s">
        <v>160</v>
      </c>
      <c r="D131" s="112">
        <v>240</v>
      </c>
      <c r="E131" s="170">
        <v>24</v>
      </c>
      <c r="F131" s="125"/>
      <c r="G131" s="204">
        <v>24</v>
      </c>
      <c r="H131" s="125">
        <f t="shared" si="3"/>
        <v>0</v>
      </c>
    </row>
    <row r="132" spans="1:9" ht="18.75" x14ac:dyDescent="0.3">
      <c r="A132" s="68" t="s">
        <v>161</v>
      </c>
      <c r="B132" s="88" t="s">
        <v>206</v>
      </c>
      <c r="C132" s="88"/>
      <c r="D132" s="156"/>
      <c r="E132" s="124">
        <f>E133+E138</f>
        <v>5005.8</v>
      </c>
      <c r="F132" s="125"/>
      <c r="G132" s="204" t="e">
        <f>#REF!</f>
        <v>#REF!</v>
      </c>
      <c r="H132" s="125" t="e">
        <f t="shared" si="3"/>
        <v>#REF!</v>
      </c>
    </row>
    <row r="133" spans="1:9" ht="18.75" x14ac:dyDescent="0.3">
      <c r="A133" s="113" t="s">
        <v>162</v>
      </c>
      <c r="B133" s="88" t="s">
        <v>163</v>
      </c>
      <c r="C133" s="88"/>
      <c r="D133" s="156"/>
      <c r="E133" s="124">
        <f>E134</f>
        <v>2687</v>
      </c>
      <c r="F133" s="125"/>
      <c r="G133" s="204" t="e">
        <f>#REF!</f>
        <v>#REF!</v>
      </c>
      <c r="H133" s="125" t="e">
        <f t="shared" si="3"/>
        <v>#REF!</v>
      </c>
    </row>
    <row r="134" spans="1:9" ht="57.75" customHeight="1" x14ac:dyDescent="0.3">
      <c r="A134" s="275" t="s">
        <v>125</v>
      </c>
      <c r="B134" s="88" t="s">
        <v>163</v>
      </c>
      <c r="C134" s="88"/>
      <c r="D134" s="156"/>
      <c r="E134" s="110">
        <f>E135</f>
        <v>2687</v>
      </c>
      <c r="F134" s="125"/>
      <c r="G134" s="204" t="e">
        <f>#REF!</f>
        <v>#REF!</v>
      </c>
      <c r="H134" s="125" t="e">
        <f t="shared" si="3"/>
        <v>#REF!</v>
      </c>
    </row>
    <row r="135" spans="1:9" ht="63.75" customHeight="1" x14ac:dyDescent="0.3">
      <c r="A135" s="74" t="s">
        <v>164</v>
      </c>
      <c r="B135" s="88" t="s">
        <v>163</v>
      </c>
      <c r="C135" s="88" t="s">
        <v>165</v>
      </c>
      <c r="D135" s="161"/>
      <c r="E135" s="124">
        <f>E136</f>
        <v>2687</v>
      </c>
      <c r="F135" s="125"/>
      <c r="G135" s="204" t="e">
        <f>#REF!</f>
        <v>#REF!</v>
      </c>
      <c r="H135" s="125" t="e">
        <f t="shared" si="3"/>
        <v>#REF!</v>
      </c>
    </row>
    <row r="136" spans="1:9" ht="37.5" x14ac:dyDescent="0.3">
      <c r="A136" s="73" t="s">
        <v>97</v>
      </c>
      <c r="B136" s="97" t="s">
        <v>163</v>
      </c>
      <c r="C136" s="97" t="s">
        <v>165</v>
      </c>
      <c r="D136" s="99">
        <v>200</v>
      </c>
      <c r="E136" s="100">
        <f>E137</f>
        <v>2687</v>
      </c>
      <c r="F136" s="125"/>
      <c r="G136" s="204" t="e">
        <f>#REF!</f>
        <v>#REF!</v>
      </c>
      <c r="H136" s="125" t="e">
        <f t="shared" si="3"/>
        <v>#REF!</v>
      </c>
    </row>
    <row r="137" spans="1:9" ht="37.5" x14ac:dyDescent="0.3">
      <c r="A137" s="73" t="s">
        <v>98</v>
      </c>
      <c r="B137" s="97" t="s">
        <v>163</v>
      </c>
      <c r="C137" s="97" t="s">
        <v>165</v>
      </c>
      <c r="D137" s="99">
        <v>240</v>
      </c>
      <c r="E137" s="100">
        <v>2687</v>
      </c>
      <c r="F137" s="125"/>
      <c r="G137" s="204" t="e">
        <f>#REF!</f>
        <v>#REF!</v>
      </c>
      <c r="H137" s="125" t="e">
        <f t="shared" si="3"/>
        <v>#REF!</v>
      </c>
    </row>
    <row r="138" spans="1:9" ht="18.75" x14ac:dyDescent="0.3">
      <c r="A138" s="68" t="s">
        <v>247</v>
      </c>
      <c r="B138" s="81" t="s">
        <v>248</v>
      </c>
      <c r="C138" s="81"/>
      <c r="D138" s="78"/>
      <c r="E138" s="83">
        <f>E139</f>
        <v>2318.8000000000002</v>
      </c>
      <c r="F138" s="125"/>
      <c r="G138" s="204" t="e">
        <f>#REF!</f>
        <v>#REF!</v>
      </c>
      <c r="H138" s="125" t="e">
        <f t="shared" si="3"/>
        <v>#REF!</v>
      </c>
    </row>
    <row r="139" spans="1:9" ht="43.5" customHeight="1" x14ac:dyDescent="0.3">
      <c r="A139" s="86" t="s">
        <v>145</v>
      </c>
      <c r="B139" s="81" t="s">
        <v>248</v>
      </c>
      <c r="C139" s="81"/>
      <c r="D139" s="78"/>
      <c r="E139" s="83">
        <f>E140</f>
        <v>2318.8000000000002</v>
      </c>
      <c r="F139" s="125"/>
      <c r="G139" s="204" t="e">
        <f>#REF!</f>
        <v>#REF!</v>
      </c>
      <c r="H139" s="125" t="e">
        <f t="shared" si="3"/>
        <v>#REF!</v>
      </c>
    </row>
    <row r="140" spans="1:9" ht="37.5" x14ac:dyDescent="0.3">
      <c r="A140" s="69" t="s">
        <v>146</v>
      </c>
      <c r="B140" s="81" t="s">
        <v>248</v>
      </c>
      <c r="C140" s="70" t="s">
        <v>147</v>
      </c>
      <c r="D140" s="78"/>
      <c r="E140" s="83">
        <f>E141</f>
        <v>2318.8000000000002</v>
      </c>
      <c r="F140" s="125"/>
      <c r="G140" s="204" t="e">
        <f>#REF!</f>
        <v>#REF!</v>
      </c>
      <c r="H140" s="125" t="e">
        <f t="shared" si="3"/>
        <v>#REF!</v>
      </c>
    </row>
    <row r="141" spans="1:9" ht="37.5" x14ac:dyDescent="0.3">
      <c r="A141" s="73" t="s">
        <v>97</v>
      </c>
      <c r="B141" s="70" t="s">
        <v>248</v>
      </c>
      <c r="C141" s="70" t="s">
        <v>147</v>
      </c>
      <c r="D141" s="71">
        <v>200</v>
      </c>
      <c r="E141" s="89">
        <f>E142</f>
        <v>2318.8000000000002</v>
      </c>
      <c r="F141" s="125"/>
      <c r="G141" s="204" t="e">
        <f>#REF!</f>
        <v>#REF!</v>
      </c>
      <c r="H141" s="125" t="e">
        <f t="shared" si="3"/>
        <v>#REF!</v>
      </c>
    </row>
    <row r="142" spans="1:9" ht="37.5" x14ac:dyDescent="0.3">
      <c r="A142" s="73" t="s">
        <v>98</v>
      </c>
      <c r="B142" s="70" t="s">
        <v>248</v>
      </c>
      <c r="C142" s="70" t="s">
        <v>147</v>
      </c>
      <c r="D142" s="71">
        <v>240</v>
      </c>
      <c r="E142" s="89">
        <v>2318.8000000000002</v>
      </c>
      <c r="F142" s="125"/>
      <c r="G142" s="204" t="e">
        <f>#REF!</f>
        <v>#REF!</v>
      </c>
      <c r="H142" s="125" t="e">
        <f t="shared" si="3"/>
        <v>#REF!</v>
      </c>
    </row>
    <row r="143" spans="1:9" ht="23.25" customHeight="1" x14ac:dyDescent="0.3">
      <c r="A143" s="90" t="s">
        <v>166</v>
      </c>
      <c r="B143" s="88" t="s">
        <v>207</v>
      </c>
      <c r="C143" s="88"/>
      <c r="D143" s="116"/>
      <c r="E143" s="110">
        <f>E144+E148+E152</f>
        <v>16631</v>
      </c>
      <c r="F143" s="125"/>
      <c r="G143" s="204" t="e">
        <f>#REF!</f>
        <v>#REF!</v>
      </c>
      <c r="H143" s="125" t="e">
        <f t="shared" si="3"/>
        <v>#REF!</v>
      </c>
    </row>
    <row r="144" spans="1:9" ht="21.75" customHeight="1" x14ac:dyDescent="0.3">
      <c r="A144" s="90" t="s">
        <v>167</v>
      </c>
      <c r="B144" s="88" t="s">
        <v>169</v>
      </c>
      <c r="C144" s="88"/>
      <c r="D144" s="116"/>
      <c r="E144" s="110">
        <f>E145</f>
        <v>250.9</v>
      </c>
      <c r="F144" s="125"/>
      <c r="G144" s="204" t="e">
        <f>#REF!</f>
        <v>#REF!</v>
      </c>
      <c r="H144" s="125" t="e">
        <f t="shared" si="3"/>
        <v>#REF!</v>
      </c>
      <c r="I144" s="125"/>
    </row>
    <row r="145" spans="1:8" ht="143.25" customHeight="1" x14ac:dyDescent="0.3">
      <c r="A145" s="80" t="s">
        <v>245</v>
      </c>
      <c r="B145" s="88" t="s">
        <v>169</v>
      </c>
      <c r="C145" s="81" t="s">
        <v>246</v>
      </c>
      <c r="D145" s="116"/>
      <c r="E145" s="124">
        <f>E146</f>
        <v>250.9</v>
      </c>
      <c r="F145" s="125"/>
      <c r="G145" s="204" t="e">
        <f>#REF!</f>
        <v>#REF!</v>
      </c>
      <c r="H145" s="125" t="e">
        <f t="shared" si="3"/>
        <v>#REF!</v>
      </c>
    </row>
    <row r="146" spans="1:8" ht="18.75" x14ac:dyDescent="0.3">
      <c r="A146" s="171" t="s">
        <v>171</v>
      </c>
      <c r="B146" s="97" t="s">
        <v>169</v>
      </c>
      <c r="C146" s="70" t="s">
        <v>246</v>
      </c>
      <c r="D146" s="99">
        <v>300</v>
      </c>
      <c r="E146" s="100">
        <f>E147</f>
        <v>250.9</v>
      </c>
      <c r="F146" s="125"/>
      <c r="G146" s="204" t="e">
        <f>#REF!</f>
        <v>#REF!</v>
      </c>
      <c r="H146" s="125" t="e">
        <f t="shared" si="3"/>
        <v>#REF!</v>
      </c>
    </row>
    <row r="147" spans="1:8" ht="18.75" x14ac:dyDescent="0.3">
      <c r="A147" s="105" t="s">
        <v>172</v>
      </c>
      <c r="B147" s="97" t="s">
        <v>169</v>
      </c>
      <c r="C147" s="70" t="s">
        <v>246</v>
      </c>
      <c r="D147" s="99">
        <v>310</v>
      </c>
      <c r="E147" s="102">
        <v>250.9</v>
      </c>
      <c r="F147" s="125"/>
      <c r="G147" s="204" t="e">
        <f>#REF!</f>
        <v>#REF!</v>
      </c>
      <c r="H147" s="125" t="e">
        <f t="shared" si="3"/>
        <v>#REF!</v>
      </c>
    </row>
    <row r="148" spans="1:8" ht="18.75" x14ac:dyDescent="0.3">
      <c r="A148" s="68" t="s">
        <v>244</v>
      </c>
      <c r="B148" s="88" t="s">
        <v>243</v>
      </c>
      <c r="C148" s="88"/>
      <c r="D148" s="151"/>
      <c r="E148" s="110">
        <f>E149</f>
        <v>2255</v>
      </c>
      <c r="F148" s="125"/>
      <c r="G148" s="204" t="e">
        <f>#REF!</f>
        <v>#REF!</v>
      </c>
      <c r="H148" s="125" t="e">
        <f t="shared" si="3"/>
        <v>#REF!</v>
      </c>
    </row>
    <row r="149" spans="1:8" ht="234.75" customHeight="1" x14ac:dyDescent="0.3">
      <c r="A149" s="80" t="s">
        <v>168</v>
      </c>
      <c r="B149" s="88" t="s">
        <v>243</v>
      </c>
      <c r="C149" s="88" t="s">
        <v>170</v>
      </c>
      <c r="D149" s="116"/>
      <c r="E149" s="124">
        <f>E150</f>
        <v>2255</v>
      </c>
      <c r="F149" s="125"/>
      <c r="G149" s="204" t="e">
        <f>#REF!</f>
        <v>#REF!</v>
      </c>
      <c r="H149" s="125" t="e">
        <f t="shared" si="3"/>
        <v>#REF!</v>
      </c>
    </row>
    <row r="150" spans="1:8" ht="18.75" x14ac:dyDescent="0.3">
      <c r="A150" s="171" t="s">
        <v>171</v>
      </c>
      <c r="B150" s="97" t="s">
        <v>243</v>
      </c>
      <c r="C150" s="97" t="s">
        <v>170</v>
      </c>
      <c r="D150" s="99">
        <v>300</v>
      </c>
      <c r="E150" s="100">
        <f>E151</f>
        <v>2255</v>
      </c>
      <c r="F150" s="125"/>
      <c r="G150" s="204" t="e">
        <f>#REF!</f>
        <v>#REF!</v>
      </c>
      <c r="H150" s="125" t="e">
        <f t="shared" si="3"/>
        <v>#REF!</v>
      </c>
    </row>
    <row r="151" spans="1:8" ht="18.75" x14ac:dyDescent="0.3">
      <c r="A151" s="105" t="s">
        <v>172</v>
      </c>
      <c r="B151" s="97" t="s">
        <v>243</v>
      </c>
      <c r="C151" s="97" t="s">
        <v>170</v>
      </c>
      <c r="D151" s="99">
        <v>310</v>
      </c>
      <c r="E151" s="102">
        <v>2255</v>
      </c>
      <c r="F151" s="125"/>
      <c r="G151" s="204" t="e">
        <f>#REF!</f>
        <v>#REF!</v>
      </c>
      <c r="H151" s="125" t="e">
        <f t="shared" si="3"/>
        <v>#REF!</v>
      </c>
    </row>
    <row r="152" spans="1:8" ht="18.75" x14ac:dyDescent="0.3">
      <c r="A152" s="162" t="s">
        <v>173</v>
      </c>
      <c r="B152" s="95" t="s">
        <v>175</v>
      </c>
      <c r="C152" s="95"/>
      <c r="D152" s="116"/>
      <c r="E152" s="110">
        <f>E153+E157</f>
        <v>14125.099999999999</v>
      </c>
      <c r="F152" s="125"/>
      <c r="G152" s="204" t="e">
        <f>#REF!</f>
        <v>#REF!</v>
      </c>
      <c r="H152" s="125" t="e">
        <f t="shared" si="3"/>
        <v>#REF!</v>
      </c>
    </row>
    <row r="153" spans="1:8" ht="57" customHeight="1" x14ac:dyDescent="0.3">
      <c r="A153" s="85" t="s">
        <v>174</v>
      </c>
      <c r="B153" s="95" t="s">
        <v>175</v>
      </c>
      <c r="C153" s="95" t="s">
        <v>176</v>
      </c>
      <c r="D153" s="116"/>
      <c r="E153" s="117">
        <f>E154</f>
        <v>8785.9</v>
      </c>
      <c r="F153" s="125"/>
      <c r="G153" s="204" t="e">
        <f>#REF!</f>
        <v>#REF!</v>
      </c>
      <c r="H153" s="125" t="e">
        <f t="shared" si="3"/>
        <v>#REF!</v>
      </c>
    </row>
    <row r="154" spans="1:8" ht="18.75" x14ac:dyDescent="0.3">
      <c r="A154" s="174" t="s">
        <v>171</v>
      </c>
      <c r="B154" s="98" t="s">
        <v>175</v>
      </c>
      <c r="C154" s="98" t="s">
        <v>176</v>
      </c>
      <c r="D154" s="152">
        <v>300</v>
      </c>
      <c r="E154" s="173">
        <f>E155</f>
        <v>8785.9</v>
      </c>
      <c r="F154" s="125"/>
      <c r="G154" s="204" t="e">
        <f>#REF!</f>
        <v>#REF!</v>
      </c>
      <c r="H154" s="125" t="e">
        <f t="shared" si="3"/>
        <v>#REF!</v>
      </c>
    </row>
    <row r="155" spans="1:8" ht="19.5" customHeight="1" x14ac:dyDescent="0.3">
      <c r="A155" s="115" t="s">
        <v>172</v>
      </c>
      <c r="B155" s="98" t="s">
        <v>175</v>
      </c>
      <c r="C155" s="98" t="s">
        <v>176</v>
      </c>
      <c r="D155" s="152">
        <v>310</v>
      </c>
      <c r="E155" s="173">
        <v>8785.9</v>
      </c>
      <c r="F155" s="125"/>
      <c r="G155" s="204" t="e">
        <f>#REF!</f>
        <v>#REF!</v>
      </c>
      <c r="H155" s="125" t="e">
        <f t="shared" si="3"/>
        <v>#REF!</v>
      </c>
    </row>
    <row r="156" spans="1:8" ht="67.5" customHeight="1" x14ac:dyDescent="0.3">
      <c r="A156" s="205" t="s">
        <v>177</v>
      </c>
      <c r="B156" s="95" t="s">
        <v>175</v>
      </c>
      <c r="C156" s="95" t="s">
        <v>178</v>
      </c>
      <c r="D156" s="211"/>
      <c r="E156" s="201">
        <f>E157</f>
        <v>5339.2</v>
      </c>
      <c r="F156" s="125"/>
      <c r="G156" s="204" t="e">
        <f>#REF!</f>
        <v>#REF!</v>
      </c>
      <c r="H156" s="125" t="e">
        <f t="shared" si="3"/>
        <v>#REF!</v>
      </c>
    </row>
    <row r="157" spans="1:8" ht="18.75" x14ac:dyDescent="0.3">
      <c r="A157" s="171" t="s">
        <v>171</v>
      </c>
      <c r="B157" s="98" t="s">
        <v>175</v>
      </c>
      <c r="C157" s="98" t="s">
        <v>178</v>
      </c>
      <c r="D157" s="152">
        <v>300</v>
      </c>
      <c r="E157" s="159">
        <f>E158</f>
        <v>5339.2</v>
      </c>
      <c r="F157" s="125"/>
      <c r="G157" s="204" t="e">
        <f>#REF!</f>
        <v>#REF!</v>
      </c>
      <c r="H157" s="125" t="e">
        <f t="shared" si="3"/>
        <v>#REF!</v>
      </c>
    </row>
    <row r="158" spans="1:8" ht="36" customHeight="1" x14ac:dyDescent="0.3">
      <c r="A158" s="115" t="s">
        <v>208</v>
      </c>
      <c r="B158" s="98" t="s">
        <v>175</v>
      </c>
      <c r="C158" s="98" t="s">
        <v>178</v>
      </c>
      <c r="D158" s="152">
        <v>320</v>
      </c>
      <c r="E158" s="159">
        <v>5339.2</v>
      </c>
      <c r="F158" s="125"/>
      <c r="G158" s="204" t="e">
        <f>#REF!</f>
        <v>#REF!</v>
      </c>
      <c r="H158" s="125" t="e">
        <f t="shared" si="3"/>
        <v>#REF!</v>
      </c>
    </row>
    <row r="159" spans="1:8" ht="18.75" x14ac:dyDescent="0.3">
      <c r="A159" s="162" t="s">
        <v>179</v>
      </c>
      <c r="B159" s="95" t="s">
        <v>209</v>
      </c>
      <c r="C159" s="98"/>
      <c r="D159" s="116"/>
      <c r="E159" s="117">
        <f>E160</f>
        <v>12552.800000000001</v>
      </c>
      <c r="F159" s="125"/>
      <c r="G159" s="204" t="e">
        <f>#REF!</f>
        <v>#REF!</v>
      </c>
      <c r="H159" s="125" t="e">
        <f t="shared" si="3"/>
        <v>#REF!</v>
      </c>
    </row>
    <row r="160" spans="1:8" ht="18.75" x14ac:dyDescent="0.3">
      <c r="A160" s="175" t="s">
        <v>210</v>
      </c>
      <c r="B160" s="95" t="s">
        <v>180</v>
      </c>
      <c r="C160" s="98"/>
      <c r="D160" s="116"/>
      <c r="E160" s="117">
        <f>E161</f>
        <v>12552.800000000001</v>
      </c>
      <c r="F160" s="125"/>
      <c r="G160" s="204" t="e">
        <f>#REF!</f>
        <v>#REF!</v>
      </c>
      <c r="H160" s="125" t="e">
        <f t="shared" si="3"/>
        <v>#REF!</v>
      </c>
    </row>
    <row r="161" spans="1:8" ht="37.5" x14ac:dyDescent="0.3">
      <c r="A161" s="93" t="s">
        <v>145</v>
      </c>
      <c r="B161" s="95" t="s">
        <v>180</v>
      </c>
      <c r="C161" s="95"/>
      <c r="D161" s="116"/>
      <c r="E161" s="117">
        <f>E162+E165</f>
        <v>12552.800000000001</v>
      </c>
      <c r="F161" s="125"/>
      <c r="G161" s="204" t="e">
        <f>#REF!</f>
        <v>#REF!</v>
      </c>
      <c r="H161" s="125" t="e">
        <f t="shared" si="3"/>
        <v>#REF!</v>
      </c>
    </row>
    <row r="162" spans="1:8" ht="54" customHeight="1" x14ac:dyDescent="0.3">
      <c r="A162" s="74" t="s">
        <v>181</v>
      </c>
      <c r="B162" s="88" t="s">
        <v>180</v>
      </c>
      <c r="C162" s="88" t="s">
        <v>182</v>
      </c>
      <c r="D162" s="151"/>
      <c r="E162" s="117">
        <f>E163</f>
        <v>549</v>
      </c>
      <c r="F162" s="125"/>
      <c r="G162" s="204" t="e">
        <f>#REF!</f>
        <v>#REF!</v>
      </c>
      <c r="H162" s="125" t="e">
        <f t="shared" si="3"/>
        <v>#REF!</v>
      </c>
    </row>
    <row r="163" spans="1:8" ht="37.5" x14ac:dyDescent="0.3">
      <c r="A163" s="73" t="s">
        <v>97</v>
      </c>
      <c r="B163" s="97" t="s">
        <v>180</v>
      </c>
      <c r="C163" s="97" t="s">
        <v>182</v>
      </c>
      <c r="D163" s="99">
        <v>200</v>
      </c>
      <c r="E163" s="173">
        <f>E164</f>
        <v>549</v>
      </c>
      <c r="F163" s="125"/>
      <c r="G163" s="204" t="e">
        <f>#REF!</f>
        <v>#REF!</v>
      </c>
      <c r="H163" s="125" t="e">
        <f t="shared" si="3"/>
        <v>#REF!</v>
      </c>
    </row>
    <row r="164" spans="1:8" ht="37.5" x14ac:dyDescent="0.3">
      <c r="A164" s="73" t="s">
        <v>98</v>
      </c>
      <c r="B164" s="97" t="s">
        <v>180</v>
      </c>
      <c r="C164" s="97" t="s">
        <v>182</v>
      </c>
      <c r="D164" s="99">
        <v>240</v>
      </c>
      <c r="E164" s="173">
        <v>549</v>
      </c>
      <c r="F164" s="125"/>
      <c r="G164" s="204" t="e">
        <f>#REF!</f>
        <v>#REF!</v>
      </c>
      <c r="H164" s="125" t="e">
        <f t="shared" si="3"/>
        <v>#REF!</v>
      </c>
    </row>
    <row r="165" spans="1:8" ht="37.5" x14ac:dyDescent="0.3">
      <c r="A165" s="80" t="s">
        <v>183</v>
      </c>
      <c r="B165" s="88" t="s">
        <v>180</v>
      </c>
      <c r="C165" s="88" t="s">
        <v>184</v>
      </c>
      <c r="D165" s="151"/>
      <c r="E165" s="117">
        <f>E166+E168+E170</f>
        <v>12003.800000000001</v>
      </c>
      <c r="F165" s="125"/>
      <c r="G165" s="204" t="e">
        <f>#REF!</f>
        <v>#REF!</v>
      </c>
      <c r="H165" s="125" t="e">
        <f t="shared" si="3"/>
        <v>#REF!</v>
      </c>
    </row>
    <row r="166" spans="1:8" ht="75" x14ac:dyDescent="0.3">
      <c r="A166" s="114" t="s">
        <v>89</v>
      </c>
      <c r="B166" s="97" t="s">
        <v>180</v>
      </c>
      <c r="C166" s="97" t="s">
        <v>184</v>
      </c>
      <c r="D166" s="99">
        <v>100</v>
      </c>
      <c r="E166" s="173">
        <f>E167</f>
        <v>9592.7000000000007</v>
      </c>
      <c r="F166" s="125"/>
      <c r="G166" s="204" t="e">
        <f>#REF!</f>
        <v>#REF!</v>
      </c>
      <c r="H166" s="125" t="e">
        <f t="shared" si="3"/>
        <v>#REF!</v>
      </c>
    </row>
    <row r="167" spans="1:8" ht="18.75" x14ac:dyDescent="0.3">
      <c r="A167" s="105" t="s">
        <v>129</v>
      </c>
      <c r="B167" s="97" t="s">
        <v>180</v>
      </c>
      <c r="C167" s="97" t="s">
        <v>184</v>
      </c>
      <c r="D167" s="99">
        <v>110</v>
      </c>
      <c r="E167" s="173">
        <v>9592.7000000000007</v>
      </c>
      <c r="F167" s="125"/>
      <c r="G167" s="204" t="e">
        <f>#REF!</f>
        <v>#REF!</v>
      </c>
      <c r="H167" s="125" t="e">
        <f t="shared" si="3"/>
        <v>#REF!</v>
      </c>
    </row>
    <row r="168" spans="1:8" ht="37.5" x14ac:dyDescent="0.3">
      <c r="A168" s="73" t="s">
        <v>97</v>
      </c>
      <c r="B168" s="97" t="s">
        <v>180</v>
      </c>
      <c r="C168" s="97" t="s">
        <v>184</v>
      </c>
      <c r="D168" s="99">
        <v>200</v>
      </c>
      <c r="E168" s="173">
        <f>E169</f>
        <v>2409.1</v>
      </c>
      <c r="F168" s="125"/>
      <c r="G168" s="204" t="e">
        <f>#REF!</f>
        <v>#REF!</v>
      </c>
      <c r="H168" s="125" t="e">
        <f t="shared" si="3"/>
        <v>#REF!</v>
      </c>
    </row>
    <row r="169" spans="1:8" ht="37.5" x14ac:dyDescent="0.3">
      <c r="A169" s="73" t="s">
        <v>98</v>
      </c>
      <c r="B169" s="97" t="s">
        <v>180</v>
      </c>
      <c r="C169" s="97" t="s">
        <v>184</v>
      </c>
      <c r="D169" s="99">
        <v>240</v>
      </c>
      <c r="E169" s="173">
        <v>2409.1</v>
      </c>
      <c r="F169" s="125"/>
      <c r="G169" s="204" t="e">
        <f>#REF!</f>
        <v>#REF!</v>
      </c>
      <c r="H169" s="125" t="e">
        <f t="shared" si="3"/>
        <v>#REF!</v>
      </c>
    </row>
    <row r="170" spans="1:8" ht="18.75" x14ac:dyDescent="0.3">
      <c r="A170" s="105" t="s">
        <v>99</v>
      </c>
      <c r="B170" s="97" t="s">
        <v>180</v>
      </c>
      <c r="C170" s="97" t="s">
        <v>184</v>
      </c>
      <c r="D170" s="99">
        <v>800</v>
      </c>
      <c r="E170" s="173">
        <f>E171</f>
        <v>2</v>
      </c>
      <c r="F170" s="125"/>
      <c r="G170" s="204" t="e">
        <f>#REF!</f>
        <v>#REF!</v>
      </c>
      <c r="H170" s="125" t="e">
        <f t="shared" si="3"/>
        <v>#REF!</v>
      </c>
    </row>
    <row r="171" spans="1:8" ht="18.75" x14ac:dyDescent="0.3">
      <c r="A171" s="105" t="s">
        <v>100</v>
      </c>
      <c r="B171" s="97" t="s">
        <v>180</v>
      </c>
      <c r="C171" s="97" t="s">
        <v>184</v>
      </c>
      <c r="D171" s="99">
        <v>850</v>
      </c>
      <c r="E171" s="173">
        <v>2</v>
      </c>
      <c r="F171" s="125"/>
      <c r="G171" s="204" t="e">
        <f>#REF!</f>
        <v>#REF!</v>
      </c>
      <c r="H171" s="125" t="e">
        <f t="shared" si="3"/>
        <v>#REF!</v>
      </c>
    </row>
    <row r="172" spans="1:8" ht="21.75" customHeight="1" x14ac:dyDescent="0.3">
      <c r="A172" s="162" t="s">
        <v>185</v>
      </c>
      <c r="B172" s="95" t="s">
        <v>211</v>
      </c>
      <c r="C172" s="176"/>
      <c r="D172" s="116"/>
      <c r="E172" s="117">
        <f>E173+E177</f>
        <v>5239</v>
      </c>
      <c r="F172" s="125"/>
      <c r="G172" s="204" t="e">
        <f>#REF!</f>
        <v>#REF!</v>
      </c>
      <c r="H172" s="125" t="e">
        <f t="shared" ref="H172:H192" si="4">E172-G172</f>
        <v>#REF!</v>
      </c>
    </row>
    <row r="173" spans="1:8" ht="18.75" x14ac:dyDescent="0.3">
      <c r="A173" s="90" t="s">
        <v>212</v>
      </c>
      <c r="B173" s="95" t="s">
        <v>187</v>
      </c>
      <c r="C173" s="176"/>
      <c r="D173" s="116"/>
      <c r="E173" s="117">
        <f>E174</f>
        <v>2137.6</v>
      </c>
      <c r="F173" s="125"/>
      <c r="G173" s="204" t="e">
        <f>#REF!</f>
        <v>#REF!</v>
      </c>
      <c r="H173" s="125" t="e">
        <f t="shared" si="4"/>
        <v>#REF!</v>
      </c>
    </row>
    <row r="174" spans="1:8" ht="84" customHeight="1" x14ac:dyDescent="0.3">
      <c r="A174" s="80" t="s">
        <v>186</v>
      </c>
      <c r="B174" s="95" t="s">
        <v>187</v>
      </c>
      <c r="C174" s="95" t="s">
        <v>188</v>
      </c>
      <c r="D174" s="116"/>
      <c r="E174" s="117">
        <f>E175</f>
        <v>2137.6</v>
      </c>
      <c r="F174" s="125"/>
      <c r="G174" s="204" t="e">
        <f>#REF!</f>
        <v>#REF!</v>
      </c>
      <c r="H174" s="125" t="e">
        <f t="shared" si="4"/>
        <v>#REF!</v>
      </c>
    </row>
    <row r="175" spans="1:8" ht="37.5" x14ac:dyDescent="0.3">
      <c r="A175" s="73" t="s">
        <v>97</v>
      </c>
      <c r="B175" s="98" t="s">
        <v>187</v>
      </c>
      <c r="C175" s="98" t="s">
        <v>188</v>
      </c>
      <c r="D175" s="99">
        <v>200</v>
      </c>
      <c r="E175" s="173">
        <f>E176</f>
        <v>2137.6</v>
      </c>
      <c r="F175" s="125"/>
      <c r="G175" s="204" t="e">
        <f>#REF!</f>
        <v>#REF!</v>
      </c>
      <c r="H175" s="125" t="e">
        <f t="shared" si="4"/>
        <v>#REF!</v>
      </c>
    </row>
    <row r="176" spans="1:8" ht="37.5" x14ac:dyDescent="0.3">
      <c r="A176" s="73" t="s">
        <v>98</v>
      </c>
      <c r="B176" s="98" t="s">
        <v>187</v>
      </c>
      <c r="C176" s="98" t="s">
        <v>188</v>
      </c>
      <c r="D176" s="99">
        <v>240</v>
      </c>
      <c r="E176" s="173">
        <v>2137.6</v>
      </c>
      <c r="F176" s="125"/>
      <c r="G176" s="204" t="e">
        <f>#REF!</f>
        <v>#REF!</v>
      </c>
      <c r="H176" s="125" t="e">
        <f t="shared" si="4"/>
        <v>#REF!</v>
      </c>
    </row>
    <row r="177" spans="1:8" ht="18.75" x14ac:dyDescent="0.3">
      <c r="A177" s="177" t="s">
        <v>189</v>
      </c>
      <c r="B177" s="95" t="s">
        <v>191</v>
      </c>
      <c r="C177" s="95"/>
      <c r="D177" s="116"/>
      <c r="E177" s="117">
        <f>E178</f>
        <v>3101.4</v>
      </c>
      <c r="F177" s="125"/>
      <c r="G177" s="204" t="e">
        <f>#REF!</f>
        <v>#REF!</v>
      </c>
      <c r="H177" s="125" t="e">
        <f t="shared" si="4"/>
        <v>#REF!</v>
      </c>
    </row>
    <row r="178" spans="1:8" ht="56.25" x14ac:dyDescent="0.3">
      <c r="A178" s="93" t="s">
        <v>190</v>
      </c>
      <c r="B178" s="95" t="s">
        <v>191</v>
      </c>
      <c r="C178" s="88" t="s">
        <v>192</v>
      </c>
      <c r="D178" s="116"/>
      <c r="E178" s="117">
        <f>E179</f>
        <v>3101.4</v>
      </c>
      <c r="F178" s="125"/>
      <c r="G178" s="204" t="e">
        <f>#REF!</f>
        <v>#REF!</v>
      </c>
      <c r="H178" s="125" t="e">
        <f t="shared" si="4"/>
        <v>#REF!</v>
      </c>
    </row>
    <row r="179" spans="1:8" ht="37.5" x14ac:dyDescent="0.3">
      <c r="A179" s="73" t="s">
        <v>193</v>
      </c>
      <c r="B179" s="98" t="s">
        <v>191</v>
      </c>
      <c r="C179" s="97" t="s">
        <v>192</v>
      </c>
      <c r="D179" s="172"/>
      <c r="E179" s="173">
        <f>E180+E182+E184</f>
        <v>3101.4</v>
      </c>
      <c r="F179" s="125"/>
      <c r="G179" s="204" t="e">
        <f>#REF!</f>
        <v>#REF!</v>
      </c>
      <c r="H179" s="125" t="e">
        <f t="shared" si="4"/>
        <v>#REF!</v>
      </c>
    </row>
    <row r="180" spans="1:8" ht="75" x14ac:dyDescent="0.3">
      <c r="A180" s="73" t="s">
        <v>89</v>
      </c>
      <c r="B180" s="98" t="s">
        <v>191</v>
      </c>
      <c r="C180" s="97" t="s">
        <v>192</v>
      </c>
      <c r="D180" s="99">
        <v>100</v>
      </c>
      <c r="E180" s="173">
        <f>E181</f>
        <v>3035.9</v>
      </c>
      <c r="F180" s="125"/>
      <c r="G180" s="204" t="e">
        <f>#REF!</f>
        <v>#REF!</v>
      </c>
      <c r="H180" s="125" t="e">
        <f t="shared" si="4"/>
        <v>#REF!</v>
      </c>
    </row>
    <row r="181" spans="1:8" ht="18.75" x14ac:dyDescent="0.3">
      <c r="A181" s="105" t="s">
        <v>129</v>
      </c>
      <c r="B181" s="98" t="s">
        <v>191</v>
      </c>
      <c r="C181" s="97" t="s">
        <v>192</v>
      </c>
      <c r="D181" s="99">
        <v>110</v>
      </c>
      <c r="E181" s="173">
        <v>3035.9</v>
      </c>
      <c r="F181" s="125"/>
      <c r="G181" s="204" t="e">
        <f>#REF!</f>
        <v>#REF!</v>
      </c>
      <c r="H181" s="125" t="e">
        <f t="shared" si="4"/>
        <v>#REF!</v>
      </c>
    </row>
    <row r="182" spans="1:8" ht="37.5" x14ac:dyDescent="0.3">
      <c r="A182" s="73" t="s">
        <v>97</v>
      </c>
      <c r="B182" s="98" t="s">
        <v>191</v>
      </c>
      <c r="C182" s="97" t="s">
        <v>192</v>
      </c>
      <c r="D182" s="99">
        <v>200</v>
      </c>
      <c r="E182" s="173">
        <f>E183</f>
        <v>63.5</v>
      </c>
      <c r="F182" s="125"/>
      <c r="G182" s="204" t="e">
        <f>#REF!</f>
        <v>#REF!</v>
      </c>
      <c r="H182" s="125" t="e">
        <f t="shared" si="4"/>
        <v>#REF!</v>
      </c>
    </row>
    <row r="183" spans="1:8" ht="37.5" x14ac:dyDescent="0.3">
      <c r="A183" s="73" t="s">
        <v>98</v>
      </c>
      <c r="B183" s="98" t="s">
        <v>191</v>
      </c>
      <c r="C183" s="97" t="s">
        <v>192</v>
      </c>
      <c r="D183" s="99">
        <v>240</v>
      </c>
      <c r="E183" s="173">
        <v>63.5</v>
      </c>
      <c r="F183" s="125"/>
      <c r="G183" s="204" t="e">
        <f>#REF!</f>
        <v>#REF!</v>
      </c>
      <c r="H183" s="125" t="e">
        <f t="shared" si="4"/>
        <v>#REF!</v>
      </c>
    </row>
    <row r="184" spans="1:8" ht="18.75" x14ac:dyDescent="0.3">
      <c r="A184" s="105" t="s">
        <v>99</v>
      </c>
      <c r="B184" s="98" t="s">
        <v>191</v>
      </c>
      <c r="C184" s="97" t="s">
        <v>192</v>
      </c>
      <c r="D184" s="99">
        <v>800</v>
      </c>
      <c r="E184" s="173">
        <f>E185</f>
        <v>2</v>
      </c>
      <c r="F184" s="125"/>
      <c r="G184" s="204" t="e">
        <f>#REF!</f>
        <v>#REF!</v>
      </c>
      <c r="H184" s="125" t="e">
        <f t="shared" si="4"/>
        <v>#REF!</v>
      </c>
    </row>
    <row r="185" spans="1:8" ht="18.75" x14ac:dyDescent="0.3">
      <c r="A185" s="105" t="s">
        <v>100</v>
      </c>
      <c r="B185" s="98" t="s">
        <v>191</v>
      </c>
      <c r="C185" s="97" t="s">
        <v>192</v>
      </c>
      <c r="D185" s="99">
        <v>850</v>
      </c>
      <c r="E185" s="173">
        <v>2</v>
      </c>
      <c r="F185" s="125"/>
      <c r="G185" s="204" t="e">
        <f>#REF!</f>
        <v>#REF!</v>
      </c>
      <c r="H185" s="125" t="e">
        <f t="shared" si="4"/>
        <v>#REF!</v>
      </c>
    </row>
    <row r="186" spans="1:8" ht="101.25" x14ac:dyDescent="0.3">
      <c r="A186" s="273" t="s">
        <v>312</v>
      </c>
      <c r="B186" s="109"/>
      <c r="C186" s="109"/>
      <c r="D186" s="156"/>
      <c r="E186" s="242">
        <f>E187</f>
        <v>6000</v>
      </c>
      <c r="F186" s="125"/>
      <c r="G186" s="204"/>
      <c r="H186" s="125"/>
    </row>
    <row r="187" spans="1:8" ht="18.75" x14ac:dyDescent="0.3">
      <c r="A187" s="90" t="s">
        <v>84</v>
      </c>
      <c r="B187" s="95" t="s">
        <v>195</v>
      </c>
      <c r="C187" s="88"/>
      <c r="D187" s="151"/>
      <c r="E187" s="117">
        <f>E188</f>
        <v>6000</v>
      </c>
      <c r="F187" s="125"/>
      <c r="G187" s="204"/>
      <c r="H187" s="125"/>
    </row>
    <row r="188" spans="1:8" ht="18.75" x14ac:dyDescent="0.3">
      <c r="A188" s="90" t="s">
        <v>305</v>
      </c>
      <c r="B188" s="95" t="s">
        <v>304</v>
      </c>
      <c r="C188" s="88"/>
      <c r="D188" s="151"/>
      <c r="E188" s="117">
        <f>E189</f>
        <v>6000</v>
      </c>
      <c r="F188" s="125"/>
      <c r="G188" s="204"/>
      <c r="H188" s="125"/>
    </row>
    <row r="189" spans="1:8" ht="37.5" x14ac:dyDescent="0.3">
      <c r="A189" s="80" t="s">
        <v>306</v>
      </c>
      <c r="B189" s="95" t="s">
        <v>304</v>
      </c>
      <c r="C189" s="88"/>
      <c r="D189" s="151"/>
      <c r="E189" s="117">
        <f>E190</f>
        <v>6000</v>
      </c>
      <c r="F189" s="125"/>
      <c r="G189" s="204"/>
      <c r="H189" s="125"/>
    </row>
    <row r="190" spans="1:8" ht="37.5" x14ac:dyDescent="0.3">
      <c r="A190" s="73" t="s">
        <v>97</v>
      </c>
      <c r="B190" s="98" t="s">
        <v>304</v>
      </c>
      <c r="C190" s="97" t="s">
        <v>307</v>
      </c>
      <c r="D190" s="99">
        <v>200</v>
      </c>
      <c r="E190" s="173">
        <f>E191</f>
        <v>6000</v>
      </c>
      <c r="F190" s="125"/>
      <c r="G190" s="204"/>
      <c r="H190" s="125"/>
    </row>
    <row r="191" spans="1:8" ht="37.5" x14ac:dyDescent="0.3">
      <c r="A191" s="73" t="s">
        <v>98</v>
      </c>
      <c r="B191" s="98" t="s">
        <v>304</v>
      </c>
      <c r="C191" s="97" t="s">
        <v>307</v>
      </c>
      <c r="D191" s="99">
        <v>240</v>
      </c>
      <c r="E191" s="173">
        <v>6000</v>
      </c>
      <c r="F191" s="125"/>
      <c r="G191" s="204"/>
      <c r="H191" s="125"/>
    </row>
    <row r="192" spans="1:8" ht="18.75" x14ac:dyDescent="0.3">
      <c r="A192" s="178" t="s">
        <v>194</v>
      </c>
      <c r="B192" s="118"/>
      <c r="C192" s="118"/>
      <c r="D192" s="119"/>
      <c r="E192" s="120">
        <f>E9+E30+E186</f>
        <v>97853.700000000012</v>
      </c>
      <c r="F192" s="125">
        <f>96065-E192</f>
        <v>-1788.7000000000116</v>
      </c>
      <c r="G192" s="204" t="e">
        <f>#REF!</f>
        <v>#REF!</v>
      </c>
      <c r="H192" s="125" t="e">
        <f t="shared" si="4"/>
        <v>#REF!</v>
      </c>
    </row>
    <row r="193" spans="1:5" ht="20.25" x14ac:dyDescent="0.2">
      <c r="A193" s="179"/>
      <c r="B193" s="180"/>
      <c r="C193" s="274" t="s">
        <v>313</v>
      </c>
      <c r="D193" s="181"/>
      <c r="E193" s="61">
        <f>'Прилож.1 доходы'!D72</f>
        <v>97853.700000000012</v>
      </c>
    </row>
    <row r="194" spans="1:5" ht="18.75" x14ac:dyDescent="0.3">
      <c r="A194" s="182"/>
      <c r="B194" s="183"/>
      <c r="C194" s="184"/>
      <c r="D194" s="185"/>
      <c r="E194" s="120">
        <f>E192-E193</f>
        <v>0</v>
      </c>
    </row>
    <row r="195" spans="1:5" x14ac:dyDescent="0.2">
      <c r="A195" s="186"/>
      <c r="B195" s="187"/>
      <c r="C195" s="187"/>
      <c r="D195" s="186"/>
    </row>
    <row r="196" spans="1:5" x14ac:dyDescent="0.2">
      <c r="A196" s="186"/>
      <c r="B196" s="187"/>
      <c r="C196" s="187"/>
      <c r="D196" s="186"/>
      <c r="E196" s="125"/>
    </row>
    <row r="197" spans="1:5" x14ac:dyDescent="0.2">
      <c r="A197" s="186"/>
      <c r="B197" s="187"/>
      <c r="C197" s="187"/>
      <c r="D197" s="186"/>
    </row>
    <row r="198" spans="1:5" x14ac:dyDescent="0.2">
      <c r="A198" s="188"/>
      <c r="B198" s="187"/>
      <c r="C198" s="187"/>
      <c r="D198" s="186"/>
    </row>
    <row r="199" spans="1:5" x14ac:dyDescent="0.2">
      <c r="A199" s="188"/>
      <c r="B199" s="187"/>
      <c r="C199" s="187"/>
      <c r="D199" s="186"/>
    </row>
    <row r="200" spans="1:5" x14ac:dyDescent="0.2">
      <c r="A200" s="186"/>
      <c r="B200" s="187"/>
      <c r="C200" s="187"/>
      <c r="D200" s="186"/>
    </row>
    <row r="201" spans="1:5" x14ac:dyDescent="0.2">
      <c r="A201" s="186"/>
      <c r="B201" s="187"/>
      <c r="C201" s="187"/>
      <c r="D201" s="186"/>
    </row>
    <row r="202" spans="1:5" x14ac:dyDescent="0.2">
      <c r="A202" s="182"/>
      <c r="B202" s="189"/>
      <c r="C202" s="190"/>
      <c r="D202" s="185"/>
    </row>
    <row r="203" spans="1:5" x14ac:dyDescent="0.2">
      <c r="A203" s="186"/>
      <c r="B203" s="191"/>
      <c r="C203" s="187"/>
      <c r="D203" s="186"/>
    </row>
    <row r="204" spans="1:5" x14ac:dyDescent="0.2">
      <c r="A204" s="185"/>
      <c r="B204" s="192"/>
      <c r="C204" s="192"/>
      <c r="D204" s="185"/>
    </row>
    <row r="205" spans="1:5" x14ac:dyDescent="0.2">
      <c r="A205" s="186"/>
      <c r="B205" s="193"/>
      <c r="C205" s="193"/>
      <c r="D205" s="186"/>
    </row>
    <row r="206" spans="1:5" x14ac:dyDescent="0.2">
      <c r="A206" s="186"/>
      <c r="B206" s="193"/>
      <c r="C206" s="193"/>
      <c r="D206" s="186"/>
    </row>
    <row r="207" spans="1:5" x14ac:dyDescent="0.2">
      <c r="A207" s="186"/>
      <c r="B207" s="193"/>
      <c r="C207" s="193"/>
      <c r="D207" s="186"/>
    </row>
    <row r="208" spans="1:5" x14ac:dyDescent="0.2">
      <c r="A208" s="186"/>
      <c r="B208" s="193"/>
      <c r="C208" s="193"/>
      <c r="D208" s="186"/>
    </row>
    <row r="209" spans="1:4" x14ac:dyDescent="0.2">
      <c r="A209" s="186"/>
      <c r="B209" s="193"/>
      <c r="C209" s="193"/>
      <c r="D209" s="186"/>
    </row>
    <row r="210" spans="1:4" x14ac:dyDescent="0.2">
      <c r="A210" s="186"/>
      <c r="B210" s="193"/>
      <c r="C210" s="193"/>
      <c r="D210" s="186"/>
    </row>
    <row r="211" spans="1:4" x14ac:dyDescent="0.2">
      <c r="A211" s="186"/>
      <c r="B211" s="193"/>
      <c r="C211" s="193"/>
      <c r="D211" s="186"/>
    </row>
    <row r="212" spans="1:4" x14ac:dyDescent="0.2">
      <c r="A212" s="186"/>
      <c r="B212" s="193"/>
      <c r="C212" s="193"/>
      <c r="D212" s="186"/>
    </row>
    <row r="213" spans="1:4" x14ac:dyDescent="0.2">
      <c r="A213" s="186"/>
      <c r="B213" s="193"/>
      <c r="C213" s="193"/>
      <c r="D213" s="186"/>
    </row>
    <row r="214" spans="1:4" x14ac:dyDescent="0.2">
      <c r="A214" s="186"/>
      <c r="B214" s="193"/>
      <c r="C214" s="193"/>
      <c r="D214" s="186"/>
    </row>
    <row r="215" spans="1:4" x14ac:dyDescent="0.2">
      <c r="A215" s="186"/>
      <c r="B215" s="193"/>
      <c r="C215" s="193"/>
      <c r="D215" s="186"/>
    </row>
    <row r="216" spans="1:4" x14ac:dyDescent="0.2">
      <c r="A216" s="186"/>
      <c r="B216" s="193"/>
      <c r="C216" s="193"/>
      <c r="D216" s="186"/>
    </row>
    <row r="217" spans="1:4" x14ac:dyDescent="0.2">
      <c r="A217" s="182"/>
      <c r="B217" s="189"/>
      <c r="C217" s="190"/>
      <c r="D217" s="185"/>
    </row>
    <row r="218" spans="1:4" x14ac:dyDescent="0.2">
      <c r="A218" s="186"/>
      <c r="B218" s="191"/>
      <c r="C218" s="187"/>
      <c r="D218" s="186"/>
    </row>
    <row r="219" spans="1:4" x14ac:dyDescent="0.2">
      <c r="A219" s="186"/>
      <c r="B219" s="191"/>
      <c r="C219" s="187"/>
      <c r="D219" s="186"/>
    </row>
    <row r="220" spans="1:4" x14ac:dyDescent="0.2">
      <c r="A220" s="186"/>
      <c r="B220" s="191"/>
      <c r="C220" s="187"/>
      <c r="D220" s="186"/>
    </row>
    <row r="221" spans="1:4" x14ac:dyDescent="0.2">
      <c r="A221" s="186"/>
      <c r="B221" s="191"/>
      <c r="C221" s="187"/>
      <c r="D221" s="186"/>
    </row>
    <row r="222" spans="1:4" x14ac:dyDescent="0.2">
      <c r="A222" s="182"/>
      <c r="B222" s="189"/>
      <c r="C222" s="185"/>
      <c r="D222" s="185"/>
    </row>
    <row r="223" spans="1:4" x14ac:dyDescent="0.2">
      <c r="A223" s="185"/>
      <c r="B223" s="189"/>
      <c r="C223" s="185"/>
      <c r="D223" s="185"/>
    </row>
    <row r="224" spans="1:4" x14ac:dyDescent="0.2">
      <c r="A224" s="186"/>
      <c r="B224" s="191"/>
      <c r="C224" s="186"/>
      <c r="D224" s="186"/>
    </row>
    <row r="225" spans="1:4" x14ac:dyDescent="0.2">
      <c r="A225" s="194"/>
      <c r="B225" s="191"/>
      <c r="C225" s="187"/>
      <c r="D225" s="186"/>
    </row>
    <row r="226" spans="1:4" x14ac:dyDescent="0.2">
      <c r="A226" s="186"/>
      <c r="B226" s="191"/>
      <c r="C226" s="187"/>
      <c r="D226" s="186"/>
    </row>
    <row r="227" spans="1:4" x14ac:dyDescent="0.2">
      <c r="A227" s="186"/>
      <c r="B227" s="191"/>
      <c r="C227" s="187"/>
      <c r="D227" s="186"/>
    </row>
    <row r="228" spans="1:4" x14ac:dyDescent="0.2">
      <c r="A228" s="186"/>
      <c r="B228" s="191"/>
      <c r="C228" s="187"/>
      <c r="D228" s="186"/>
    </row>
    <row r="229" spans="1:4" x14ac:dyDescent="0.2">
      <c r="A229" s="185"/>
      <c r="B229" s="189"/>
      <c r="C229" s="190"/>
      <c r="D229" s="185"/>
    </row>
    <row r="230" spans="1:4" x14ac:dyDescent="0.2">
      <c r="A230" s="186"/>
      <c r="B230" s="191"/>
      <c r="C230" s="193"/>
      <c r="D230" s="186"/>
    </row>
    <row r="231" spans="1:4" x14ac:dyDescent="0.2">
      <c r="A231" s="186"/>
      <c r="B231" s="191"/>
      <c r="C231" s="193"/>
      <c r="D231" s="186"/>
    </row>
    <row r="232" spans="1:4" x14ac:dyDescent="0.2">
      <c r="A232" s="186"/>
      <c r="B232" s="191"/>
      <c r="C232" s="193"/>
      <c r="D232" s="186"/>
    </row>
    <row r="233" spans="1:4" x14ac:dyDescent="0.2">
      <c r="A233" s="186"/>
      <c r="B233" s="191"/>
      <c r="C233" s="193"/>
      <c r="D233" s="186"/>
    </row>
    <row r="234" spans="1:4" x14ac:dyDescent="0.2">
      <c r="A234" s="186"/>
      <c r="B234" s="191"/>
      <c r="C234" s="193"/>
      <c r="D234" s="186"/>
    </row>
    <row r="235" spans="1:4" x14ac:dyDescent="0.2">
      <c r="A235" s="186"/>
      <c r="B235" s="191"/>
      <c r="C235" s="193"/>
      <c r="D235" s="186"/>
    </row>
    <row r="236" spans="1:4" x14ac:dyDescent="0.2">
      <c r="A236" s="186"/>
      <c r="B236" s="191"/>
      <c r="C236" s="193"/>
      <c r="D236" s="186"/>
    </row>
    <row r="237" spans="1:4" x14ac:dyDescent="0.2">
      <c r="A237" s="186"/>
      <c r="B237" s="191"/>
      <c r="C237" s="193"/>
      <c r="D237" s="186"/>
    </row>
    <row r="238" spans="1:4" x14ac:dyDescent="0.2">
      <c r="A238" s="185"/>
      <c r="B238" s="191"/>
      <c r="C238" s="193"/>
      <c r="D238" s="195"/>
    </row>
    <row r="239" spans="1:4" x14ac:dyDescent="0.2">
      <c r="A239" s="196"/>
      <c r="B239" s="196"/>
      <c r="C239" s="196"/>
      <c r="D239" s="196"/>
    </row>
    <row r="240" spans="1:4" x14ac:dyDescent="0.2">
      <c r="A240" s="196"/>
      <c r="B240" s="196"/>
      <c r="C240" s="196"/>
      <c r="D240" s="196"/>
    </row>
    <row r="241" spans="1:4" x14ac:dyDescent="0.2">
      <c r="A241" s="196"/>
      <c r="B241" s="196"/>
      <c r="C241" s="196"/>
      <c r="D241" s="196"/>
    </row>
    <row r="242" spans="1:4" x14ac:dyDescent="0.2">
      <c r="A242" s="196"/>
      <c r="B242" s="196"/>
      <c r="C242" s="196"/>
      <c r="D242" s="196"/>
    </row>
    <row r="243" spans="1:4" x14ac:dyDescent="0.2">
      <c r="A243" s="196"/>
      <c r="B243" s="196"/>
      <c r="C243" s="196"/>
      <c r="D243" s="196"/>
    </row>
    <row r="244" spans="1:4" x14ac:dyDescent="0.2">
      <c r="A244" s="196"/>
      <c r="B244" s="196"/>
      <c r="C244" s="196"/>
      <c r="D244" s="196"/>
    </row>
    <row r="245" spans="1:4" x14ac:dyDescent="0.2">
      <c r="A245" s="196"/>
      <c r="B245" s="196"/>
      <c r="C245" s="196"/>
      <c r="D245" s="196"/>
    </row>
    <row r="246" spans="1:4" x14ac:dyDescent="0.2">
      <c r="A246" s="196"/>
      <c r="B246" s="196"/>
      <c r="C246" s="196"/>
      <c r="D246" s="196"/>
    </row>
    <row r="247" spans="1:4" x14ac:dyDescent="0.2">
      <c r="A247" s="196"/>
      <c r="B247" s="196"/>
      <c r="C247" s="196"/>
      <c r="D247" s="196"/>
    </row>
    <row r="248" spans="1:4" x14ac:dyDescent="0.2">
      <c r="A248" s="196"/>
      <c r="B248" s="196"/>
      <c r="C248" s="196"/>
      <c r="D248" s="196"/>
    </row>
    <row r="249" spans="1:4" x14ac:dyDescent="0.2">
      <c r="A249" s="196"/>
      <c r="B249" s="196"/>
      <c r="C249" s="196"/>
      <c r="D249" s="196"/>
    </row>
    <row r="250" spans="1:4" x14ac:dyDescent="0.2">
      <c r="A250" s="196"/>
      <c r="B250" s="196"/>
      <c r="C250" s="196"/>
      <c r="D250" s="196"/>
    </row>
    <row r="251" spans="1:4" x14ac:dyDescent="0.2">
      <c r="A251" s="196"/>
      <c r="B251" s="196"/>
      <c r="C251" s="196"/>
      <c r="D251" s="196"/>
    </row>
    <row r="252" spans="1:4" x14ac:dyDescent="0.2">
      <c r="A252" s="196"/>
      <c r="B252" s="196"/>
      <c r="C252" s="196"/>
      <c r="D252" s="196"/>
    </row>
    <row r="253" spans="1:4" x14ac:dyDescent="0.2">
      <c r="A253" s="196"/>
      <c r="B253" s="196"/>
      <c r="C253" s="196"/>
      <c r="D253" s="196"/>
    </row>
    <row r="254" spans="1:4" x14ac:dyDescent="0.2">
      <c r="A254" s="196"/>
      <c r="B254" s="196"/>
      <c r="C254" s="196"/>
      <c r="D254" s="196"/>
    </row>
    <row r="255" spans="1:4" x14ac:dyDescent="0.2">
      <c r="A255" s="196"/>
      <c r="B255" s="196"/>
      <c r="C255" s="196"/>
      <c r="D255" s="196"/>
    </row>
    <row r="256" spans="1:4" x14ac:dyDescent="0.2">
      <c r="A256" s="196"/>
      <c r="B256" s="196"/>
      <c r="C256" s="196"/>
      <c r="D256" s="196"/>
    </row>
    <row r="257" spans="1:4" x14ac:dyDescent="0.2">
      <c r="A257" s="196"/>
      <c r="B257" s="196"/>
      <c r="C257" s="196"/>
      <c r="D257" s="196"/>
    </row>
    <row r="258" spans="1:4" x14ac:dyDescent="0.2">
      <c r="A258" s="196"/>
      <c r="B258" s="196"/>
      <c r="C258" s="196"/>
      <c r="D258" s="196"/>
    </row>
    <row r="259" spans="1:4" x14ac:dyDescent="0.2">
      <c r="A259" s="196"/>
      <c r="B259" s="196"/>
      <c r="C259" s="196"/>
      <c r="D259" s="196"/>
    </row>
    <row r="260" spans="1:4" x14ac:dyDescent="0.2">
      <c r="A260" s="196"/>
      <c r="B260" s="196"/>
      <c r="C260" s="196"/>
      <c r="D260" s="196"/>
    </row>
    <row r="261" spans="1:4" x14ac:dyDescent="0.2">
      <c r="A261" s="196"/>
      <c r="B261" s="196"/>
      <c r="C261" s="196"/>
      <c r="D261" s="196"/>
    </row>
    <row r="262" spans="1:4" x14ac:dyDescent="0.2">
      <c r="A262" s="196"/>
      <c r="B262" s="196"/>
      <c r="C262" s="196"/>
      <c r="D262" s="196"/>
    </row>
    <row r="263" spans="1:4" x14ac:dyDescent="0.2">
      <c r="A263" s="196"/>
      <c r="B263" s="196"/>
      <c r="C263" s="196"/>
      <c r="D263" s="196"/>
    </row>
    <row r="264" spans="1:4" x14ac:dyDescent="0.2">
      <c r="A264" s="196"/>
      <c r="B264" s="196"/>
      <c r="C264" s="196"/>
      <c r="D264" s="196"/>
    </row>
    <row r="265" spans="1:4" x14ac:dyDescent="0.2">
      <c r="A265" s="196"/>
      <c r="B265" s="196"/>
      <c r="C265" s="196"/>
      <c r="D265" s="196"/>
    </row>
    <row r="266" spans="1:4" x14ac:dyDescent="0.2">
      <c r="A266" s="196"/>
      <c r="B266" s="196"/>
      <c r="C266" s="196"/>
      <c r="D266" s="196"/>
    </row>
    <row r="267" spans="1:4" x14ac:dyDescent="0.2">
      <c r="A267" s="196"/>
      <c r="B267" s="196"/>
      <c r="C267" s="196"/>
      <c r="D267" s="196"/>
    </row>
    <row r="268" spans="1:4" x14ac:dyDescent="0.2">
      <c r="A268" s="196"/>
      <c r="B268" s="196"/>
      <c r="C268" s="196"/>
      <c r="D268" s="196"/>
    </row>
    <row r="269" spans="1:4" x14ac:dyDescent="0.2">
      <c r="A269" s="196"/>
      <c r="B269" s="196"/>
      <c r="C269" s="196"/>
      <c r="D269" s="196"/>
    </row>
    <row r="270" spans="1:4" x14ac:dyDescent="0.2">
      <c r="A270" s="196"/>
      <c r="B270" s="196"/>
      <c r="C270" s="196"/>
      <c r="D270" s="196"/>
    </row>
    <row r="271" spans="1:4" x14ac:dyDescent="0.2">
      <c r="A271" s="196"/>
      <c r="B271" s="196"/>
      <c r="C271" s="196"/>
      <c r="D271" s="196"/>
    </row>
    <row r="272" spans="1:4" x14ac:dyDescent="0.2">
      <c r="A272" s="196"/>
      <c r="B272" s="196"/>
      <c r="C272" s="196"/>
      <c r="D272" s="196"/>
    </row>
    <row r="273" spans="1:4" x14ac:dyDescent="0.2">
      <c r="A273" s="196"/>
      <c r="B273" s="196"/>
      <c r="C273" s="196"/>
      <c r="D273" s="196"/>
    </row>
    <row r="274" spans="1:4" x14ac:dyDescent="0.2">
      <c r="A274" s="196"/>
      <c r="B274" s="196"/>
      <c r="C274" s="196"/>
      <c r="D274" s="196"/>
    </row>
    <row r="275" spans="1:4" x14ac:dyDescent="0.2">
      <c r="A275" s="196"/>
      <c r="B275" s="196"/>
      <c r="C275" s="196"/>
      <c r="D275" s="196"/>
    </row>
    <row r="276" spans="1:4" x14ac:dyDescent="0.2">
      <c r="A276" s="196"/>
      <c r="B276" s="196"/>
      <c r="C276" s="196"/>
      <c r="D276" s="196"/>
    </row>
    <row r="277" spans="1:4" x14ac:dyDescent="0.2">
      <c r="A277" s="196"/>
      <c r="B277" s="196"/>
      <c r="C277" s="196"/>
      <c r="D277" s="196"/>
    </row>
    <row r="278" spans="1:4" x14ac:dyDescent="0.2">
      <c r="A278" s="196"/>
      <c r="B278" s="196"/>
      <c r="C278" s="196"/>
      <c r="D278" s="196"/>
    </row>
    <row r="279" spans="1:4" x14ac:dyDescent="0.2">
      <c r="A279" s="196"/>
      <c r="B279" s="196"/>
      <c r="C279" s="196"/>
      <c r="D279" s="196"/>
    </row>
    <row r="280" spans="1:4" x14ac:dyDescent="0.2">
      <c r="A280" s="196"/>
      <c r="B280" s="196"/>
      <c r="C280" s="196"/>
      <c r="D280" s="196"/>
    </row>
    <row r="281" spans="1:4" x14ac:dyDescent="0.2">
      <c r="A281" s="196"/>
      <c r="B281" s="196"/>
      <c r="C281" s="196"/>
      <c r="D281" s="196"/>
    </row>
    <row r="282" spans="1:4" x14ac:dyDescent="0.2">
      <c r="A282" s="196"/>
      <c r="B282" s="196"/>
      <c r="C282" s="196"/>
      <c r="D282" s="196"/>
    </row>
    <row r="283" spans="1:4" x14ac:dyDescent="0.2">
      <c r="A283" s="196"/>
      <c r="B283" s="196"/>
      <c r="C283" s="196"/>
      <c r="D283" s="196"/>
    </row>
    <row r="284" spans="1:4" x14ac:dyDescent="0.2">
      <c r="A284" s="196"/>
      <c r="B284" s="196"/>
      <c r="C284" s="196"/>
      <c r="D284" s="196"/>
    </row>
    <row r="285" spans="1:4" x14ac:dyDescent="0.2">
      <c r="A285" s="196"/>
      <c r="B285" s="196"/>
      <c r="C285" s="196"/>
      <c r="D285" s="196"/>
    </row>
    <row r="286" spans="1:4" x14ac:dyDescent="0.2">
      <c r="A286" s="196"/>
      <c r="B286" s="196"/>
      <c r="C286" s="196"/>
      <c r="D286" s="196"/>
    </row>
    <row r="287" spans="1:4" x14ac:dyDescent="0.2">
      <c r="A287" s="196"/>
      <c r="B287" s="196"/>
      <c r="C287" s="196"/>
      <c r="D287" s="196"/>
    </row>
    <row r="288" spans="1:4" x14ac:dyDescent="0.2">
      <c r="A288" s="196"/>
      <c r="B288" s="196"/>
      <c r="C288" s="196"/>
      <c r="D288" s="196"/>
    </row>
    <row r="289" spans="1:4" x14ac:dyDescent="0.2">
      <c r="A289" s="196"/>
      <c r="B289" s="196"/>
      <c r="C289" s="196"/>
      <c r="D289" s="196"/>
    </row>
    <row r="290" spans="1:4" x14ac:dyDescent="0.2">
      <c r="A290" s="196"/>
      <c r="B290" s="196"/>
      <c r="C290" s="196"/>
      <c r="D290" s="196"/>
    </row>
  </sheetData>
  <mergeCells count="6">
    <mergeCell ref="A6:F6"/>
    <mergeCell ref="A7:E7"/>
    <mergeCell ref="A1:E1"/>
    <mergeCell ref="A4:E4"/>
    <mergeCell ref="A5:E5"/>
    <mergeCell ref="A2:E3"/>
  </mergeCells>
  <pageMargins left="0.78740157480314965" right="0.27559055118110237" top="0.98425196850393704" bottom="0.78740157480314965" header="0.51181102362204722" footer="0.51181102362204722"/>
  <pageSetup paperSize="9" scale="68" fitToHeight="0" orientation="portrait" r:id="rId1"/>
  <headerFooter alignWithMargins="0"/>
  <rowBreaks count="8" manualBreakCount="8">
    <brk id="25" max="5" man="1"/>
    <brk id="46" max="5" man="1"/>
    <brk id="73" max="5" man="1"/>
    <brk id="93" max="5" man="1"/>
    <brk id="111" max="5" man="1"/>
    <brk id="131" max="5" man="1"/>
    <brk id="155" max="5" man="1"/>
    <brk id="185" max="5" man="1"/>
  </rowBreaks>
  <ignoredErrors>
    <ignoredError sqref="B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view="pageBreakPreview" zoomScale="140" zoomScaleNormal="100" zoomScaleSheetLayoutView="140" workbookViewId="0">
      <selection activeCell="B7" sqref="B7"/>
    </sheetView>
  </sheetViews>
  <sheetFormatPr defaultRowHeight="41.25" customHeight="1" x14ac:dyDescent="0.25"/>
  <cols>
    <col min="1" max="1" width="38.5703125" customWidth="1"/>
    <col min="2" max="2" width="25.140625" customWidth="1"/>
    <col min="3" max="3" width="20" customWidth="1"/>
  </cols>
  <sheetData>
    <row r="1" spans="1:4" ht="46.5" customHeight="1" x14ac:dyDescent="0.25">
      <c r="A1" s="291" t="s">
        <v>315</v>
      </c>
      <c r="B1" s="291"/>
      <c r="C1" s="291"/>
    </row>
    <row r="2" spans="1:4" ht="20.25" customHeight="1" x14ac:dyDescent="0.25">
      <c r="A2" s="292" t="s">
        <v>219</v>
      </c>
      <c r="B2" s="292"/>
      <c r="C2" s="292"/>
    </row>
    <row r="3" spans="1:4" ht="18" customHeight="1" x14ac:dyDescent="0.25">
      <c r="A3" s="213"/>
      <c r="C3" s="213"/>
    </row>
    <row r="4" spans="1:4" ht="41.25" customHeight="1" x14ac:dyDescent="0.25">
      <c r="A4" s="290" t="s">
        <v>316</v>
      </c>
      <c r="B4" s="290"/>
      <c r="C4" s="290"/>
    </row>
    <row r="5" spans="1:4" ht="13.5" customHeight="1" x14ac:dyDescent="0.25">
      <c r="A5" s="214"/>
    </row>
    <row r="6" spans="1:4" ht="41.25" customHeight="1" x14ac:dyDescent="0.25">
      <c r="A6" s="215" t="s">
        <v>220</v>
      </c>
      <c r="B6" s="215" t="s">
        <v>3</v>
      </c>
      <c r="C6" s="215" t="s">
        <v>221</v>
      </c>
    </row>
    <row r="7" spans="1:4" ht="54" customHeight="1" x14ac:dyDescent="0.25">
      <c r="A7" s="216" t="s">
        <v>222</v>
      </c>
      <c r="B7" s="217" t="s">
        <v>233</v>
      </c>
      <c r="C7" s="218">
        <v>0</v>
      </c>
    </row>
    <row r="8" spans="1:4" ht="41.25" customHeight="1" x14ac:dyDescent="0.25">
      <c r="A8" s="216" t="s">
        <v>223</v>
      </c>
      <c r="B8" s="217" t="s">
        <v>234</v>
      </c>
      <c r="C8" s="218">
        <v>0</v>
      </c>
    </row>
    <row r="9" spans="1:4" ht="41.25" customHeight="1" x14ac:dyDescent="0.25">
      <c r="A9" s="219" t="s">
        <v>224</v>
      </c>
      <c r="B9" s="220" t="s">
        <v>235</v>
      </c>
      <c r="C9" s="221">
        <f>C10</f>
        <v>97853.7</v>
      </c>
    </row>
    <row r="10" spans="1:4" ht="41.25" customHeight="1" x14ac:dyDescent="0.25">
      <c r="A10" s="216" t="s">
        <v>225</v>
      </c>
      <c r="B10" s="217" t="s">
        <v>236</v>
      </c>
      <c r="C10" s="222">
        <f>C11</f>
        <v>97853.7</v>
      </c>
    </row>
    <row r="11" spans="1:4" ht="41.25" customHeight="1" x14ac:dyDescent="0.25">
      <c r="A11" s="216" t="s">
        <v>226</v>
      </c>
      <c r="B11" s="217" t="s">
        <v>237</v>
      </c>
      <c r="C11" s="222">
        <f>C12</f>
        <v>97853.7</v>
      </c>
    </row>
    <row r="12" spans="1:4" ht="80.25" customHeight="1" x14ac:dyDescent="0.25">
      <c r="A12" s="216" t="s">
        <v>227</v>
      </c>
      <c r="B12" s="217" t="s">
        <v>238</v>
      </c>
      <c r="C12" s="222">
        <v>97853.7</v>
      </c>
    </row>
    <row r="13" spans="1:4" ht="36.75" customHeight="1" x14ac:dyDescent="0.25">
      <c r="A13" s="219" t="s">
        <v>228</v>
      </c>
      <c r="B13" s="220" t="s">
        <v>239</v>
      </c>
      <c r="C13" s="221">
        <f>C14</f>
        <v>97853.7</v>
      </c>
      <c r="D13" s="243"/>
    </row>
    <row r="14" spans="1:4" ht="34.5" customHeight="1" x14ac:dyDescent="0.25">
      <c r="A14" s="216" t="s">
        <v>229</v>
      </c>
      <c r="B14" s="217" t="s">
        <v>240</v>
      </c>
      <c r="C14" s="222">
        <f>C15</f>
        <v>97853.7</v>
      </c>
    </row>
    <row r="15" spans="1:4" ht="41.25" customHeight="1" x14ac:dyDescent="0.25">
      <c r="A15" s="216" t="s">
        <v>230</v>
      </c>
      <c r="B15" s="217" t="s">
        <v>241</v>
      </c>
      <c r="C15" s="222">
        <f>C16</f>
        <v>97853.7</v>
      </c>
    </row>
    <row r="16" spans="1:4" ht="78.75" customHeight="1" x14ac:dyDescent="0.25">
      <c r="A16" s="216" t="s">
        <v>231</v>
      </c>
      <c r="B16" s="217" t="s">
        <v>242</v>
      </c>
      <c r="C16" s="222">
        <v>97853.7</v>
      </c>
    </row>
    <row r="17" spans="1:3" ht="16.5" customHeight="1" x14ac:dyDescent="0.25">
      <c r="A17" s="289" t="s">
        <v>232</v>
      </c>
      <c r="B17" s="289"/>
      <c r="C17" s="215">
        <v>0</v>
      </c>
    </row>
  </sheetData>
  <mergeCells count="4">
    <mergeCell ref="A17:B17"/>
    <mergeCell ref="A4:C4"/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Прилож.1 доходы</vt:lpstr>
      <vt:lpstr>Прилож 2 расходы ведомств</vt:lpstr>
      <vt:lpstr>Прилож.3 Источники</vt:lpstr>
      <vt:lpstr>'Прилож.1 доходы'!OLE_LINK1</vt:lpstr>
      <vt:lpstr>'Прилож 2 расходы ведомств'!Область_печати</vt:lpstr>
      <vt:lpstr>'Прилож.1 доходы'!Область_печати</vt:lpstr>
      <vt:lpstr>'Прилож.3 Источники'!Область_печати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2020-12-02T10:00:40Z</dcterms:modified>
</cp:coreProperties>
</file>