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filterPrivacy="1" defaultThemeVersion="124226"/>
  <xr:revisionPtr revIDLastSave="0" documentId="13_ncr:1_{2DC05D32-50CC-4717-834F-90E6A2B67DF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СВОДНАЯ БР Изм. в июле15.07" sheetId="61" r:id="rId1"/>
  </sheets>
  <externalReferences>
    <externalReference r:id="rId2"/>
    <externalReference r:id="rId3"/>
  </externalReferences>
  <definedNames>
    <definedName name="_xlnm.Print_Area" localSheetId="0">'СВОДНАЯ БР Изм. в июле15.07'!$A$1:$F$192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9" i="61" l="1"/>
  <c r="E45" i="61"/>
  <c r="E106" i="61" l="1"/>
  <c r="E91" i="61"/>
  <c r="G192" i="61" l="1"/>
  <c r="G191" i="61"/>
  <c r="H191" i="61" s="1"/>
  <c r="G190" i="61"/>
  <c r="E190" i="61"/>
  <c r="E185" i="61" s="1"/>
  <c r="G189" i="61"/>
  <c r="H189" i="61" s="1"/>
  <c r="G188" i="61"/>
  <c r="E188" i="61"/>
  <c r="G187" i="61"/>
  <c r="H187" i="61" s="1"/>
  <c r="G186" i="61"/>
  <c r="E186" i="61"/>
  <c r="G185" i="61"/>
  <c r="G184" i="61"/>
  <c r="G183" i="61"/>
  <c r="G182" i="61"/>
  <c r="H182" i="61" s="1"/>
  <c r="G181" i="61"/>
  <c r="E181" i="61"/>
  <c r="G180" i="61"/>
  <c r="G179" i="61"/>
  <c r="G178" i="61"/>
  <c r="G177" i="61"/>
  <c r="H177" i="61" s="1"/>
  <c r="G176" i="61"/>
  <c r="E176" i="61"/>
  <c r="G175" i="61"/>
  <c r="H175" i="61" s="1"/>
  <c r="G174" i="61"/>
  <c r="E174" i="61"/>
  <c r="G173" i="61"/>
  <c r="H173" i="61" s="1"/>
  <c r="G172" i="61"/>
  <c r="E172" i="61"/>
  <c r="G171" i="61"/>
  <c r="G170" i="61"/>
  <c r="H170" i="61" s="1"/>
  <c r="G169" i="61"/>
  <c r="E169" i="61"/>
  <c r="G168" i="61"/>
  <c r="G167" i="61"/>
  <c r="G166" i="61"/>
  <c r="G165" i="61"/>
  <c r="G164" i="61"/>
  <c r="H164" i="61" s="1"/>
  <c r="G163" i="61"/>
  <c r="H163" i="61" s="1"/>
  <c r="E163" i="61"/>
  <c r="G162" i="61"/>
  <c r="E162" i="61"/>
  <c r="H162" i="61" s="1"/>
  <c r="G161" i="61"/>
  <c r="H161" i="61" s="1"/>
  <c r="G160" i="61"/>
  <c r="H160" i="61" s="1"/>
  <c r="E160" i="61"/>
  <c r="G159" i="61"/>
  <c r="E159" i="61"/>
  <c r="G158" i="61"/>
  <c r="G157" i="61"/>
  <c r="G156" i="61"/>
  <c r="E156" i="61"/>
  <c r="E155" i="61" s="1"/>
  <c r="E154" i="61" s="1"/>
  <c r="G155" i="61"/>
  <c r="G154" i="61"/>
  <c r="G153" i="61"/>
  <c r="H153" i="61" s="1"/>
  <c r="G152" i="61"/>
  <c r="E152" i="61"/>
  <c r="G151" i="61"/>
  <c r="G150" i="61"/>
  <c r="G149" i="61"/>
  <c r="G148" i="61"/>
  <c r="H148" i="61" s="1"/>
  <c r="G147" i="61"/>
  <c r="E147" i="61"/>
  <c r="E146" i="61" s="1"/>
  <c r="G146" i="61"/>
  <c r="G145" i="61"/>
  <c r="G144" i="61"/>
  <c r="G143" i="61"/>
  <c r="H143" i="61" s="1"/>
  <c r="G142" i="61"/>
  <c r="E142" i="61"/>
  <c r="G141" i="61"/>
  <c r="G140" i="61"/>
  <c r="G139" i="61"/>
  <c r="G138" i="61"/>
  <c r="G137" i="61"/>
  <c r="H137" i="61" s="1"/>
  <c r="G136" i="61"/>
  <c r="E136" i="61"/>
  <c r="G135" i="61"/>
  <c r="G134" i="61"/>
  <c r="H134" i="61" s="1"/>
  <c r="G133" i="61"/>
  <c r="E133" i="61"/>
  <c r="G132" i="61"/>
  <c r="G131" i="61"/>
  <c r="H131" i="61" s="1"/>
  <c r="G130" i="61"/>
  <c r="E130" i="61"/>
  <c r="G129" i="61"/>
  <c r="G128" i="61"/>
  <c r="H128" i="61" s="1"/>
  <c r="G127" i="61"/>
  <c r="E127" i="61"/>
  <c r="G126" i="61"/>
  <c r="G125" i="61"/>
  <c r="H125" i="61" s="1"/>
  <c r="G124" i="61"/>
  <c r="E124" i="61"/>
  <c r="G123" i="61"/>
  <c r="G122" i="61"/>
  <c r="G121" i="61"/>
  <c r="H121" i="61" s="1"/>
  <c r="G120" i="61"/>
  <c r="H120" i="61" s="1"/>
  <c r="E120" i="61"/>
  <c r="E119" i="61" s="1"/>
  <c r="G119" i="61"/>
  <c r="G118" i="61"/>
  <c r="G117" i="61"/>
  <c r="H117" i="61" s="1"/>
  <c r="G116" i="61"/>
  <c r="H116" i="61" s="1"/>
  <c r="E116" i="61"/>
  <c r="G115" i="61"/>
  <c r="E115" i="61"/>
  <c r="G114" i="61"/>
  <c r="G113" i="61"/>
  <c r="G112" i="61"/>
  <c r="E112" i="61"/>
  <c r="E111" i="61" s="1"/>
  <c r="G111" i="61"/>
  <c r="G110" i="61"/>
  <c r="H109" i="61"/>
  <c r="E108" i="61"/>
  <c r="H108" i="61" s="1"/>
  <c r="E107" i="61"/>
  <c r="H107" i="61" s="1"/>
  <c r="G106" i="61"/>
  <c r="H106" i="61" s="1"/>
  <c r="G105" i="61"/>
  <c r="E105" i="61"/>
  <c r="E104" i="61" s="1"/>
  <c r="G104" i="61"/>
  <c r="G103" i="61"/>
  <c r="H103" i="61" s="1"/>
  <c r="G102" i="61"/>
  <c r="H102" i="61" s="1"/>
  <c r="E102" i="61"/>
  <c r="G101" i="61"/>
  <c r="E101" i="61"/>
  <c r="H101" i="61" s="1"/>
  <c r="G100" i="61"/>
  <c r="H100" i="61" s="1"/>
  <c r="G99" i="61"/>
  <c r="E99" i="61"/>
  <c r="G98" i="61"/>
  <c r="E98" i="61"/>
  <c r="G97" i="61"/>
  <c r="H97" i="61" s="1"/>
  <c r="G96" i="61"/>
  <c r="E96" i="61"/>
  <c r="E95" i="61" s="1"/>
  <c r="H95" i="61" s="1"/>
  <c r="G95" i="61"/>
  <c r="E94" i="61"/>
  <c r="H94" i="61" s="1"/>
  <c r="E93" i="61"/>
  <c r="G91" i="61"/>
  <c r="H91" i="61" s="1"/>
  <c r="G90" i="61"/>
  <c r="E90" i="61"/>
  <c r="G89" i="61"/>
  <c r="G88" i="61"/>
  <c r="E86" i="61"/>
  <c r="E84" i="61"/>
  <c r="E82" i="61"/>
  <c r="E81" i="61" s="1"/>
  <c r="G80" i="61"/>
  <c r="G79" i="61"/>
  <c r="G78" i="61"/>
  <c r="H78" i="61" s="1"/>
  <c r="G77" i="61"/>
  <c r="E77" i="61"/>
  <c r="G76" i="61"/>
  <c r="H76" i="61" s="1"/>
  <c r="G75" i="61"/>
  <c r="E75" i="61"/>
  <c r="E74" i="61" s="1"/>
  <c r="G74" i="61"/>
  <c r="G73" i="61"/>
  <c r="G72" i="61"/>
  <c r="G71" i="61"/>
  <c r="G70" i="61"/>
  <c r="H70" i="61" s="1"/>
  <c r="G69" i="61"/>
  <c r="E69" i="61"/>
  <c r="E68" i="61" s="1"/>
  <c r="G68" i="61"/>
  <c r="G67" i="61"/>
  <c r="G66" i="61"/>
  <c r="E64" i="61"/>
  <c r="E63" i="61" s="1"/>
  <c r="G62" i="61"/>
  <c r="H62" i="61" s="1"/>
  <c r="F62" i="61"/>
  <c r="F61" i="61" s="1"/>
  <c r="G61" i="61"/>
  <c r="E61" i="61"/>
  <c r="G60" i="61"/>
  <c r="G59" i="61"/>
  <c r="H59" i="61" s="1"/>
  <c r="F59" i="61"/>
  <c r="F58" i="61" s="1"/>
  <c r="F57" i="61" s="1"/>
  <c r="F56" i="61" s="1"/>
  <c r="F55" i="61" s="1"/>
  <c r="G58" i="61"/>
  <c r="E58" i="61"/>
  <c r="E57" i="61" s="1"/>
  <c r="G57" i="61"/>
  <c r="G56" i="61"/>
  <c r="G55" i="61"/>
  <c r="E53" i="61"/>
  <c r="E52" i="61" s="1"/>
  <c r="E51" i="61" s="1"/>
  <c r="G50" i="61"/>
  <c r="H50" i="61" s="1"/>
  <c r="G49" i="61"/>
  <c r="E49" i="61"/>
  <c r="G48" i="61"/>
  <c r="H48" i="61" s="1"/>
  <c r="G47" i="61"/>
  <c r="E47" i="61"/>
  <c r="G46" i="61"/>
  <c r="E44" i="61"/>
  <c r="G43" i="61"/>
  <c r="H43" i="61" s="1"/>
  <c r="G42" i="61"/>
  <c r="E42" i="61"/>
  <c r="G41" i="61"/>
  <c r="H41" i="61" s="1"/>
  <c r="G40" i="61"/>
  <c r="E40" i="61"/>
  <c r="G39" i="61"/>
  <c r="G38" i="61"/>
  <c r="E38" i="61"/>
  <c r="G37" i="61"/>
  <c r="G36" i="61"/>
  <c r="H36" i="61" s="1"/>
  <c r="G35" i="61"/>
  <c r="E35" i="61"/>
  <c r="G34" i="61"/>
  <c r="G33" i="61"/>
  <c r="G32" i="61"/>
  <c r="G31" i="61"/>
  <c r="G30" i="61"/>
  <c r="H30" i="61" s="1"/>
  <c r="G29" i="61"/>
  <c r="E29" i="61"/>
  <c r="G28" i="61"/>
  <c r="G27" i="61"/>
  <c r="G26" i="61"/>
  <c r="H26" i="61" s="1"/>
  <c r="G25" i="61"/>
  <c r="E25" i="61"/>
  <c r="G24" i="61"/>
  <c r="H24" i="61" s="1"/>
  <c r="G23" i="61"/>
  <c r="E23" i="61"/>
  <c r="H22" i="61"/>
  <c r="G22" i="61"/>
  <c r="G21" i="61"/>
  <c r="E21" i="61"/>
  <c r="E20" i="61" s="1"/>
  <c r="G20" i="61"/>
  <c r="G19" i="61"/>
  <c r="H19" i="61" s="1"/>
  <c r="G18" i="61"/>
  <c r="E18" i="61"/>
  <c r="E17" i="61" s="1"/>
  <c r="G17" i="61"/>
  <c r="G16" i="61"/>
  <c r="G15" i="61"/>
  <c r="H15" i="61" s="1"/>
  <c r="G14" i="61"/>
  <c r="E14" i="61"/>
  <c r="H14" i="61" s="1"/>
  <c r="G13" i="61"/>
  <c r="G12" i="61"/>
  <c r="G11" i="61"/>
  <c r="G10" i="61"/>
  <c r="H17" i="61" l="1"/>
  <c r="H90" i="61"/>
  <c r="H142" i="61"/>
  <c r="H152" i="61"/>
  <c r="H188" i="61"/>
  <c r="H57" i="61"/>
  <c r="E56" i="61"/>
  <c r="H40" i="61"/>
  <c r="H49" i="61"/>
  <c r="H112" i="61"/>
  <c r="H69" i="61"/>
  <c r="H75" i="61"/>
  <c r="H96" i="61"/>
  <c r="H174" i="61"/>
  <c r="H176" i="61"/>
  <c r="H18" i="61"/>
  <c r="H25" i="61"/>
  <c r="H147" i="61"/>
  <c r="H21" i="61"/>
  <c r="H56" i="61"/>
  <c r="H42" i="61"/>
  <c r="H58" i="61"/>
  <c r="H99" i="61"/>
  <c r="H181" i="61"/>
  <c r="H186" i="61"/>
  <c r="H20" i="61"/>
  <c r="H61" i="61"/>
  <c r="H68" i="61"/>
  <c r="H77" i="61"/>
  <c r="H104" i="61"/>
  <c r="H39" i="61"/>
  <c r="H98" i="61"/>
  <c r="H105" i="61"/>
  <c r="H38" i="61"/>
  <c r="E37" i="61"/>
  <c r="H37" i="61" s="1"/>
  <c r="E92" i="61"/>
  <c r="H92" i="61" s="1"/>
  <c r="H93" i="61"/>
  <c r="H35" i="61"/>
  <c r="E34" i="61"/>
  <c r="H115" i="61"/>
  <c r="E114" i="61"/>
  <c r="H119" i="61"/>
  <c r="H130" i="61"/>
  <c r="E129" i="61"/>
  <c r="H129" i="61" s="1"/>
  <c r="E184" i="61"/>
  <c r="H185" i="61"/>
  <c r="E13" i="61"/>
  <c r="H23" i="61"/>
  <c r="H29" i="61"/>
  <c r="E28" i="61"/>
  <c r="H47" i="61"/>
  <c r="E46" i="61"/>
  <c r="H46" i="61" s="1"/>
  <c r="E60" i="61"/>
  <c r="H111" i="61"/>
  <c r="E110" i="61"/>
  <c r="H110" i="61" s="1"/>
  <c r="H133" i="61"/>
  <c r="E132" i="61"/>
  <c r="H132" i="61" s="1"/>
  <c r="H136" i="61"/>
  <c r="E135" i="61"/>
  <c r="H135" i="61" s="1"/>
  <c r="H146" i="61"/>
  <c r="E145" i="61"/>
  <c r="H159" i="61"/>
  <c r="E158" i="61"/>
  <c r="H158" i="61" s="1"/>
  <c r="H169" i="61"/>
  <c r="E168" i="61"/>
  <c r="H74" i="61"/>
  <c r="E72" i="61"/>
  <c r="E73" i="61"/>
  <c r="H73" i="61" s="1"/>
  <c r="H124" i="61"/>
  <c r="E123" i="61"/>
  <c r="E67" i="61"/>
  <c r="H127" i="61"/>
  <c r="E126" i="61"/>
  <c r="H126" i="61" s="1"/>
  <c r="H172" i="61"/>
  <c r="E171" i="61"/>
  <c r="H171" i="61" s="1"/>
  <c r="E16" i="61"/>
  <c r="H16" i="61" s="1"/>
  <c r="E180" i="61"/>
  <c r="E141" i="61"/>
  <c r="E151" i="61"/>
  <c r="H190" i="61"/>
  <c r="E89" i="61"/>
  <c r="E12" i="61" l="1"/>
  <c r="H13" i="61"/>
  <c r="E33" i="61"/>
  <c r="H34" i="61"/>
  <c r="E88" i="61"/>
  <c r="H89" i="61"/>
  <c r="H168" i="61"/>
  <c r="E167" i="61"/>
  <c r="H145" i="61"/>
  <c r="E144" i="61"/>
  <c r="H144" i="61" s="1"/>
  <c r="E150" i="61"/>
  <c r="H151" i="61"/>
  <c r="H67" i="61"/>
  <c r="E66" i="61"/>
  <c r="H66" i="61" s="1"/>
  <c r="E71" i="61"/>
  <c r="H71" i="61" s="1"/>
  <c r="H72" i="61"/>
  <c r="E140" i="61"/>
  <c r="H141" i="61"/>
  <c r="H123" i="61"/>
  <c r="E122" i="61"/>
  <c r="E118" i="61" s="1"/>
  <c r="H118" i="61" s="1"/>
  <c r="H180" i="61"/>
  <c r="E179" i="61"/>
  <c r="E27" i="61"/>
  <c r="H27" i="61" s="1"/>
  <c r="H28" i="61"/>
  <c r="H60" i="61"/>
  <c r="E55" i="61"/>
  <c r="H55" i="61" s="1"/>
  <c r="H184" i="61"/>
  <c r="E183" i="61"/>
  <c r="H183" i="61" s="1"/>
  <c r="H114" i="61"/>
  <c r="E113" i="61" l="1"/>
  <c r="H113" i="61" s="1"/>
  <c r="H150" i="61"/>
  <c r="E149" i="61"/>
  <c r="H149" i="61" s="1"/>
  <c r="E32" i="61"/>
  <c r="H33" i="61"/>
  <c r="H179" i="61"/>
  <c r="E178" i="61"/>
  <c r="H178" i="61" s="1"/>
  <c r="H140" i="61"/>
  <c r="E139" i="61"/>
  <c r="H88" i="61"/>
  <c r="E80" i="61"/>
  <c r="H12" i="61"/>
  <c r="E11" i="61"/>
  <c r="E166" i="61"/>
  <c r="H167" i="61"/>
  <c r="H32" i="61" l="1"/>
  <c r="H80" i="61"/>
  <c r="E79" i="61"/>
  <c r="H79" i="61" s="1"/>
  <c r="H166" i="61"/>
  <c r="E165" i="61"/>
  <c r="H165" i="61" s="1"/>
  <c r="H11" i="61"/>
  <c r="E10" i="61"/>
  <c r="H139" i="61"/>
  <c r="E138" i="61"/>
  <c r="H138" i="61" s="1"/>
  <c r="I10" i="61" l="1"/>
  <c r="H10" i="61"/>
  <c r="E31" i="61"/>
  <c r="E192" i="61" s="1"/>
  <c r="H192" i="61" l="1"/>
  <c r="F192" i="61"/>
</calcChain>
</file>

<file path=xl/sharedStrings.xml><?xml version="1.0" encoding="utf-8"?>
<sst xmlns="http://schemas.openxmlformats.org/spreadsheetml/2006/main" count="516" uniqueCount="167">
  <si>
    <t xml:space="preserve">                Наименование </t>
  </si>
  <si>
    <t>Код раздела, подраздела</t>
  </si>
  <si>
    <t>Код целевой статьи</t>
  </si>
  <si>
    <t>Сумма (тыс.руб.)</t>
  </si>
  <si>
    <t>0100</t>
  </si>
  <si>
    <t xml:space="preserve">Функционирование высшего должностного лица субъекта Российской Федерации и муниципального образования  </t>
  </si>
  <si>
    <t>0102</t>
  </si>
  <si>
    <t xml:space="preserve">Глава муниципального образования         </t>
  </si>
  <si>
    <t>00201 00011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</si>
  <si>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</si>
  <si>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</si>
  <si>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0103</t>
  </si>
  <si>
    <t>Компенсация депутатам, осуществляющим свои полномочия на непостоянной основе</t>
  </si>
  <si>
    <t>00203 00022</t>
  </si>
  <si>
    <t xml:space="preserve">Аппарат представительного органа муниципального образования </t>
  </si>
  <si>
    <t>00204 00021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</si>
  <si>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</si>
  <si>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</si>
  <si>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 xml:space="preserve">Уплата налогов, сборов и иных платежей  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</si>
  <si>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</si>
  <si>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</t>
  </si>
  <si>
    <t>0104</t>
  </si>
  <si>
    <t>00203 00031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</si>
  <si>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</si>
  <si>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00203 00032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</si>
  <si>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</si>
  <si>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09200 G0100</t>
  </si>
  <si>
    <t>00200 G0850</t>
  </si>
  <si>
    <t>0111</t>
  </si>
  <si>
    <t>07001 00061</t>
  </si>
  <si>
    <t>Резервные средства</t>
  </si>
  <si>
    <t>0113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</si>
  <si>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</si>
  <si>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09205 00441</t>
  </si>
  <si>
    <t>Уплата прочих налогов, сборов и иных платежей</t>
  </si>
  <si>
    <t>Участие в реализации мер по профилактике дорожно-транспортного травматизма на территории муниципального образования</t>
  </si>
  <si>
    <t>79501 00491</t>
  </si>
  <si>
    <t>79502 00511</t>
  </si>
  <si>
    <t>Участие в деятельности по профилактике наркомании в Санкт-Петербурге</t>
  </si>
  <si>
    <t>79504 00531</t>
  </si>
  <si>
    <t>79505 00521</t>
  </si>
  <si>
    <t xml:space="preserve">79505 00521 </t>
  </si>
  <si>
    <t>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</si>
  <si>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79506 00541</t>
  </si>
  <si>
    <t xml:space="preserve">НАЦИОНАЛЬНАЯ БЕЗОПАСНОСТЬ И ПРАВООХРАНИТЕЛЬНАЯ ДЕЯТЕЛЬНОСТЬ       </t>
  </si>
  <si>
    <t>0300</t>
  </si>
  <si>
    <t>0309</t>
  </si>
  <si>
    <t xml:space="preserve">21903 00091 </t>
  </si>
  <si>
    <t xml:space="preserve">ЖИЛИЩНО-КОММУНАЛЬНОЕ ХОЗЯЙСТВО      </t>
  </si>
  <si>
    <t>0500</t>
  </si>
  <si>
    <t xml:space="preserve">Благоустройство  </t>
  </si>
  <si>
    <t>0503</t>
  </si>
  <si>
    <t>Выполнение функций муниципальным казенным учреждением "Автовский Центр благоустройства и социального развития"</t>
  </si>
  <si>
    <t xml:space="preserve">Текущий ремонт придомовых территорий и дворовых территорий, включая проезды и въезды, пешеходные дорожки </t>
  </si>
  <si>
    <t>60001 01131</t>
  </si>
  <si>
    <t xml:space="preserve">Установка, содержание и ремонт ограждений газонов </t>
  </si>
  <si>
    <t>60001 03133</t>
  </si>
  <si>
    <t>60001 04134</t>
  </si>
  <si>
    <t>60003 01151</t>
  </si>
  <si>
    <t>60003 04152</t>
  </si>
  <si>
    <t>60004 01161</t>
  </si>
  <si>
    <t>Устройство искусственных неровностей на проездах и въездах на придомовых территориях и дворовых территориях</t>
  </si>
  <si>
    <t xml:space="preserve">60005 00501 </t>
  </si>
  <si>
    <t>00299 01461</t>
  </si>
  <si>
    <t>Расходы на выплаты персоналу казенных учреждений</t>
  </si>
  <si>
    <t xml:space="preserve">ОБРАЗОВАНИЕ         </t>
  </si>
  <si>
    <t>0700</t>
  </si>
  <si>
    <t>Выполнение функций муниципальным казенным учреждением "Физкультурно-спортивный клуб "Автово"</t>
  </si>
  <si>
    <t>Организация и проведение досуговых мероприятий для жителей муниципального образования</t>
  </si>
  <si>
    <t>43102 00561</t>
  </si>
  <si>
    <t>51002 00101</t>
  </si>
  <si>
    <t xml:space="preserve">КУЛЬТУРА, КИНЕМАТОГРАФИЯ           </t>
  </si>
  <si>
    <t xml:space="preserve">КУЛЬТУРА </t>
  </si>
  <si>
    <t>0801</t>
  </si>
  <si>
    <t>44001 00201</t>
  </si>
  <si>
    <t xml:space="preserve">СОЦИАЛЬНАЯ ПОЛИТИКА             </t>
  </si>
  <si>
    <t>1000</t>
  </si>
  <si>
    <t>50501 00231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</si>
  <si>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</si>
  <si>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</si>
  <si>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Охрана семьи и детства </t>
  </si>
  <si>
    <t>1004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</si>
  <si>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</si>
  <si>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</si>
  <si>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</si>
  <si>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 G0870</t>
  </si>
  <si>
    <t xml:space="preserve">ФИЗИЧЕСКАЯ КУЛЬТУРА И СПОРТ          </t>
  </si>
  <si>
    <t>1100</t>
  </si>
  <si>
    <t>1101</t>
  </si>
  <si>
    <t>Обеспечение условий для развития на территории муниципального образования физической культуры и массового спорта</t>
  </si>
  <si>
    <t>48701 00241</t>
  </si>
  <si>
    <t>Содержание и обеспечение деятельности муниципального (казенного) учреждения физической культуры и спорта</t>
  </si>
  <si>
    <t>48702 00462</t>
  </si>
  <si>
    <t xml:space="preserve">СРЕДСТВА МАССОВОЙ ИНФОРМАЦИИ              </t>
  </si>
  <si>
    <t>1200</t>
  </si>
  <si>
    <t>1202</t>
  </si>
  <si>
    <t>45703 00252</t>
  </si>
  <si>
    <t xml:space="preserve">Другие вопросы в области средств массовой информации </t>
  </si>
  <si>
    <t>1204</t>
  </si>
  <si>
    <t>Периодические издания, учрежденные исполнительными органами местного самоуправления</t>
  </si>
  <si>
    <t>45702 00251</t>
  </si>
  <si>
    <t>Организация и финансирование временного трудоустройства несовершеннолетних в возрасте от 14 до 18 лет в свободное от учебы время</t>
  </si>
  <si>
    <t>0400</t>
  </si>
  <si>
    <t>НАЦИОНАЛЬНАЯ ЭКОНОМИКА</t>
  </si>
  <si>
    <t>0401</t>
  </si>
  <si>
    <t>Общеэкономические вопросы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</si>
  <si>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</si>
  <si>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 xml:space="preserve"> ИТОГО</t>
  </si>
  <si>
    <t xml:space="preserve">Содержание и обеспечение деятельности муниципального (казенного) учреждения, осуществляющего руководство и управление в сфере жилищно-коммунального хозяйства </t>
  </si>
  <si>
    <t>Главные распорядители средств местного бюджета МО МО Автово : муниципальный совет МО Автово (код 964), местная администрация МО МО Автово (код 928), Избирательная комиссия МО МО Автово (код 941)</t>
  </si>
  <si>
    <t>Содержание и обеспечение деятельности местной администрации (исполнительно-распорядительного органа) муниципального образования (глава местной администрации)</t>
  </si>
  <si>
    <t>Закупка товаров, работ и услуг для обеспечения государственных (муниципальных) нужд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</si>
  <si>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</t>
  </si>
  <si>
    <t>Расходы на исполнение государственного полномочия по организации осуществлению деятельности по опеке и попечительству за счет субвенций из бюджета Санкт-Петербурга</t>
  </si>
  <si>
    <t>Содержание и обеспечение деятельности муниципального (казенного) учреждения "Редакция газеты "Автовские ведомости"</t>
  </si>
  <si>
    <t>Защита населения и территории от чрезвычайных ситуаций природного и техногенного характера, гражданская оборона</t>
  </si>
  <si>
    <t>Участие в создании условий для  реализации мер, направленных на 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</si>
  <si>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0800</t>
  </si>
  <si>
    <t>79507 00591</t>
  </si>
  <si>
    <t>Профессиональная подготовка, переподготовка и повышение квалификации</t>
  </si>
  <si>
    <t>0705</t>
  </si>
  <si>
    <t>00205 00181</t>
  </si>
  <si>
    <t>60001 02132</t>
  </si>
  <si>
    <t>Организация дополнительных парковочных мест на дворовых территориях</t>
  </si>
  <si>
    <t>Пенсионное обеспечение</t>
  </si>
  <si>
    <t>1001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</si>
  <si>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самоуправления, муниципальных органах муниципальных образований к страховой пенсии по старости, страховой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</si>
  <si>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Участие в профилактике терроризма и экстремизма, а также в минимизации и (или) ликвидации последствий их проявлений  на территории муниципального образования</t>
  </si>
  <si>
    <t>Озеленение территорий зеленых насаждений общего пользования местного значения, в том числе организацию работ по компенсационному озеленению, осуществляемому в соответствии с законом Санкт-Петербурга, содержание, включая уборку, территорий зеленых насаждений общего пользования местного значения, в том числе расположенных на них элементов благоустройства, ремонт объектов зеленых насаждений и защиту зеленых насаждений в границах указанных территорий</t>
  </si>
  <si>
    <t>Организация санитарных рубок, а также удаление аварийных, больных деревьев и кустарников в отношении зеленых насаждений общего пользования местного значения</t>
  </si>
  <si>
    <t>Создание зон отдыха, в том числе обустройство, содержание и уборку территорий детских площадок</t>
  </si>
  <si>
    <t>Расходы на  организацию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</si>
  <si>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</si>
  <si>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Выполнение функций муниципальным казенным учреждением "Редакция газеты "Автовские ведомости". Опубликование муниципальных правовых актов, иной официальной  информации</t>
  </si>
  <si>
    <t>Другие вопросы в области образования</t>
  </si>
  <si>
    <t>0709</t>
  </si>
  <si>
    <t>Муниципальный совет муниципального образования муниципальный округ Автово (код главного распорядителя бюджетных средств 964)</t>
  </si>
  <si>
    <t>Общегосударственные вопросы</t>
  </si>
  <si>
    <t>ДРУГИЕ ОБЩЕГОСУДАРСТВЕННЫЕ ВОПРОСЫ</t>
  </si>
  <si>
    <t>Местная администрация муниципального образования муниципальный округ Автово (код главного распорядителя бюджетных средств 928)</t>
  </si>
  <si>
    <t>РЕЗЕРВНЫЕ ФОНДЫ</t>
  </si>
  <si>
    <t>Резервный фонд местной  администрации</t>
  </si>
  <si>
    <t>21903 00091</t>
  </si>
  <si>
    <t>Закупка товаров, работ и услуг для государственных (муниципальных) нужд</t>
  </si>
  <si>
    <t>Установка и содержание малых архитектурных форм, уличной мебели и хозяйственно-бытового оборудования необходимого для благоустройства территории муниципального образования</t>
  </si>
  <si>
    <t>Участие в деятельности по профилактике правонарушений  в  Санкт-Петербурге</t>
  </si>
  <si>
    <t xml:space="preserve">Социальные выплаты гражданам, кроме публичных нормативных социальных выплат
</t>
  </si>
  <si>
    <t>Физическая культура</t>
  </si>
  <si>
    <t>Периодическая печать и издательства</t>
  </si>
  <si>
    <t>Глава местной администрации МО МО Автово ____________ А.В.Кесаев</t>
  </si>
  <si>
    <t>Исполнение судебных решений</t>
  </si>
  <si>
    <t>Исполнение судебных актов РФ и  мировых соглашений по возмещению вреда, причиненного гражданину или юридическому лицу в результате незаконных действий (бездействия) органов местного самоуправления либо должностных лиц этих органов, а также деятельности государственных (муниципальных) учреждений</t>
  </si>
  <si>
    <t>09200 00281</t>
  </si>
  <si>
    <t>Исполнение судебных актов</t>
  </si>
  <si>
    <t>Осуществление защиты прав потребителей</t>
  </si>
  <si>
    <t>09207 00743</t>
  </si>
  <si>
    <t>Код группы, подгруппы вида расходов</t>
  </si>
  <si>
    <t>Другие вопросы в области культуры, кинематографии</t>
  </si>
  <si>
    <t>0804</t>
  </si>
  <si>
    <t>Расходы по назначению, выплате, перерасчету пенсии за выслугу лет лицам.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пенсии за выслугу лет в соответствии с законом Санкт-Петербурга</t>
  </si>
  <si>
    <t>Социальное обеспечение населения</t>
  </si>
  <si>
    <t>1003</t>
  </si>
  <si>
    <t>50502 00232</t>
  </si>
  <si>
    <t>Расходы на исполнение государственного полномочия по организации осуществлению деятельности по опеке и попечительству за счет средств местного бюджета</t>
  </si>
  <si>
    <t>00200 Г0850</t>
  </si>
  <si>
    <t xml:space="preserve"> СВОДНАЯ БЮДЖЕТНАЯ РОСПИСЬ МУНИЦИПАЛЬНОГО ОБРАЗОВАНИЯ МУНИЦИПАЛЬНЫЙ ОКРУГ АВТОВО НА 2019 ГОД (изменения и дополнения с 15.07.2019 года)</t>
  </si>
  <si>
    <t>Приложение к постановлению местной администрации МО МО Автово от 15.07.2019 года  года № 22-п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</si>
</sst>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_(* #,##0.00_);_(* \(#,##0.00\);_(* &quot;-&quot;??_);_(@_)"/>
    <numFmt numFmtId="167" formatCode="_(* #,##0.000_);_(* \(#,##0.0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2"/>
      <name val="Arial"/>
      <family val="2"/>
      <charset val="204"/>
    </font>
    <font>
      <u/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2" fillId="0" borderId="0"/>
    <xf numFmtId="9" fontId="5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0" fillId="0" borderId="0"/>
    <xf numFmtId="0" fontId="4" fillId="0" borderId="0"/>
    <xf numFmtId="166" fontId="10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73">
    <xf numFmtId="0" fontId="0" fillId="0" borderId="0" xfId="0"/>
    <xf numFmtId="49" fontId="6" fillId="0" borderId="1" xfId="11" applyNumberFormat="1" applyFont="1" applyBorder="1" applyAlignment="1">
      <alignment horizontal="center"/>
    </xf>
    <xf numFmtId="0" fontId="6" fillId="0" borderId="1" xfId="11" applyFont="1" applyBorder="1"/>
    <xf numFmtId="0" fontId="6" fillId="0" borderId="2" xfId="11" applyFont="1" applyBorder="1" applyAlignment="1">
      <alignment horizontal="center"/>
    </xf>
    <xf numFmtId="164" fontId="6" fillId="0" borderId="1" xfId="11" applyNumberFormat="1" applyFont="1" applyFill="1" applyBorder="1" applyAlignment="1">
      <alignment horizontal="right"/>
    </xf>
    <xf numFmtId="49" fontId="6" fillId="0" borderId="1" xfId="11" applyNumberFormat="1" applyFont="1" applyFill="1" applyBorder="1" applyAlignment="1">
      <alignment horizontal="center"/>
    </xf>
    <xf numFmtId="49" fontId="8" fillId="0" borderId="1" xfId="11" applyNumberFormat="1" applyFont="1" applyBorder="1" applyAlignment="1">
      <alignment horizontal="center"/>
    </xf>
    <xf numFmtId="49" fontId="8" fillId="0" borderId="1" xfId="11" applyNumberFormat="1" applyFont="1" applyFill="1" applyBorder="1" applyAlignment="1">
      <alignment horizontal="center"/>
    </xf>
    <xf numFmtId="0" fontId="8" fillId="0" borderId="1" xfId="11" applyFont="1" applyBorder="1" applyAlignment="1">
      <alignment horizontal="center"/>
    </xf>
    <xf numFmtId="164" fontId="8" fillId="0" borderId="4" xfId="11" applyNumberFormat="1" applyFont="1" applyBorder="1" applyAlignment="1"/>
    <xf numFmtId="0" fontId="6" fillId="4" borderId="1" xfId="11" applyFont="1" applyFill="1" applyBorder="1" applyAlignment="1"/>
    <xf numFmtId="49" fontId="8" fillId="4" borderId="1" xfId="11" applyNumberFormat="1" applyFont="1" applyFill="1" applyBorder="1" applyAlignment="1">
      <alignment horizontal="center"/>
    </xf>
    <xf numFmtId="165" fontId="6" fillId="4" borderId="1" xfId="11" applyNumberFormat="1" applyFont="1" applyFill="1" applyBorder="1"/>
    <xf numFmtId="164" fontId="6" fillId="4" borderId="1" xfId="11" applyNumberFormat="1" applyFont="1" applyFill="1" applyBorder="1"/>
    <xf numFmtId="0" fontId="6" fillId="0" borderId="1" xfId="11" applyFont="1" applyBorder="1" applyAlignment="1">
      <alignment horizontal="left" vertical="center" wrapText="1"/>
    </xf>
    <xf numFmtId="0" fontId="6" fillId="0" borderId="8" xfId="11" applyFont="1" applyBorder="1" applyAlignment="1">
      <alignment horizontal="left" vertical="center" wrapText="1"/>
    </xf>
    <xf numFmtId="0" fontId="6" fillId="0" borderId="4" xfId="11" applyFont="1" applyBorder="1" applyAlignment="1">
      <alignment horizontal="left" vertical="center" wrapText="1"/>
    </xf>
    <xf numFmtId="0" fontId="8" fillId="0" borderId="8" xfId="11" applyFont="1" applyBorder="1" applyAlignment="1">
      <alignment horizontal="left" vertical="center" wrapText="1"/>
    </xf>
    <xf numFmtId="0" fontId="8" fillId="0" borderId="1" xfId="11" applyFont="1" applyBorder="1" applyAlignment="1">
      <alignment horizontal="left" vertical="center"/>
    </xf>
    <xf numFmtId="0" fontId="8" fillId="0" borderId="4" xfId="11" applyFont="1" applyBorder="1" applyAlignment="1">
      <alignment horizontal="left" vertical="center" wrapText="1"/>
    </xf>
    <xf numFmtId="0" fontId="8" fillId="0" borderId="1" xfId="11" applyFont="1" applyBorder="1" applyAlignment="1">
      <alignment horizontal="left" vertical="center" wrapText="1"/>
    </xf>
    <xf numFmtId="164" fontId="8" fillId="0" borderId="1" xfId="11" applyNumberFormat="1" applyFont="1" applyBorder="1" applyAlignment="1"/>
    <xf numFmtId="0" fontId="6" fillId="0" borderId="1" xfId="11" applyFont="1" applyBorder="1" applyAlignment="1">
      <alignment horizontal="left" vertical="center"/>
    </xf>
    <xf numFmtId="0" fontId="6" fillId="0" borderId="1" xfId="11" applyFont="1" applyFill="1" applyBorder="1" applyAlignment="1">
      <alignment horizontal="left" vertical="center" wrapText="1"/>
    </xf>
    <xf numFmtId="164" fontId="6" fillId="0" borderId="1" xfId="11" applyNumberFormat="1" applyFont="1" applyBorder="1" applyAlignment="1"/>
    <xf numFmtId="0" fontId="6" fillId="0" borderId="4" xfId="11" applyFont="1" applyFill="1" applyBorder="1" applyAlignment="1">
      <alignment horizontal="left" vertical="center" wrapText="1"/>
    </xf>
    <xf numFmtId="0" fontId="6" fillId="3" borderId="4" xfId="11" applyFont="1" applyFill="1" applyBorder="1" applyAlignment="1">
      <alignment horizontal="left" vertical="center" wrapText="1"/>
    </xf>
    <xf numFmtId="49" fontId="8" fillId="3" borderId="1" xfId="11" applyNumberFormat="1" applyFont="1" applyFill="1" applyBorder="1" applyAlignment="1">
      <alignment horizontal="center"/>
    </xf>
    <xf numFmtId="0" fontId="8" fillId="3" borderId="8" xfId="11" applyFont="1" applyFill="1" applyBorder="1" applyAlignment="1">
      <alignment horizontal="left" vertical="center" wrapText="1"/>
    </xf>
    <xf numFmtId="0" fontId="8" fillId="0" borderId="2" xfId="11" applyFont="1" applyBorder="1" applyAlignment="1">
      <alignment horizontal="center"/>
    </xf>
    <xf numFmtId="164" fontId="8" fillId="0" borderId="1" xfId="11" applyNumberFormat="1" applyFont="1" applyFill="1" applyBorder="1" applyAlignment="1">
      <alignment horizontal="right"/>
    </xf>
    <xf numFmtId="0" fontId="6" fillId="0" borderId="10" xfId="11" applyFont="1" applyBorder="1" applyAlignment="1">
      <alignment horizontal="left" vertical="center" wrapText="1"/>
    </xf>
    <xf numFmtId="2" fontId="6" fillId="0" borderId="1" xfId="11" applyNumberFormat="1" applyFont="1" applyBorder="1" applyAlignment="1">
      <alignment horizontal="left" vertical="center" wrapText="1"/>
    </xf>
    <xf numFmtId="4" fontId="8" fillId="0" borderId="4" xfId="11" applyNumberFormat="1" applyFont="1" applyBorder="1" applyAlignment="1">
      <alignment horizontal="left" vertical="center" wrapText="1"/>
    </xf>
    <xf numFmtId="0" fontId="8" fillId="0" borderId="11" xfId="11" applyFont="1" applyBorder="1" applyAlignment="1">
      <alignment horizontal="left" vertical="center"/>
    </xf>
    <xf numFmtId="164" fontId="6" fillId="0" borderId="1" xfId="11" applyNumberFormat="1" applyFont="1" applyBorder="1"/>
    <xf numFmtId="0" fontId="6" fillId="0" borderId="1" xfId="16" applyFont="1" applyBorder="1" applyAlignment="1">
      <alignment horizontal="left" vertical="center"/>
    </xf>
    <xf numFmtId="0" fontId="6" fillId="0" borderId="10" xfId="16" applyFont="1" applyBorder="1" applyAlignment="1">
      <alignment horizontal="left" vertical="center"/>
    </xf>
    <xf numFmtId="0" fontId="8" fillId="0" borderId="4" xfId="11" applyFont="1" applyBorder="1" applyAlignment="1">
      <alignment horizontal="left" wrapText="1"/>
    </xf>
    <xf numFmtId="0" fontId="10" fillId="0" borderId="0" xfId="16"/>
    <xf numFmtId="0" fontId="8" fillId="0" borderId="1" xfId="16" applyFont="1" applyBorder="1" applyAlignment="1">
      <alignment horizontal="center"/>
    </xf>
    <xf numFmtId="49" fontId="6" fillId="0" borderId="1" xfId="16" applyNumberFormat="1" applyFont="1" applyFill="1" applyBorder="1" applyAlignment="1">
      <alignment horizontal="center"/>
    </xf>
    <xf numFmtId="49" fontId="8" fillId="0" borderId="1" xfId="16" applyNumberFormat="1" applyFont="1" applyFill="1" applyBorder="1" applyAlignment="1">
      <alignment horizontal="center"/>
    </xf>
    <xf numFmtId="0" fontId="6" fillId="0" borderId="1" xfId="11" applyFont="1" applyBorder="1" applyAlignment="1">
      <alignment vertical="center" wrapText="1"/>
    </xf>
    <xf numFmtId="0" fontId="8" fillId="3" borderId="1" xfId="11" applyFont="1" applyFill="1" applyBorder="1"/>
    <xf numFmtId="0" fontId="10" fillId="0" borderId="0" xfId="11"/>
    <xf numFmtId="167" fontId="6" fillId="0" borderId="9" xfId="14" applyNumberFormat="1" applyFont="1" applyBorder="1" applyAlignment="1">
      <alignment horizontal="center"/>
    </xf>
    <xf numFmtId="0" fontId="6" fillId="0" borderId="6" xfId="11" applyFont="1" applyBorder="1" applyAlignment="1">
      <alignment horizontal="center"/>
    </xf>
    <xf numFmtId="0" fontId="6" fillId="0" borderId="4" xfId="11" applyFont="1" applyBorder="1" applyAlignment="1"/>
    <xf numFmtId="164" fontId="6" fillId="0" borderId="4" xfId="11" applyNumberFormat="1" applyFont="1" applyBorder="1" applyAlignment="1"/>
    <xf numFmtId="164" fontId="10" fillId="0" borderId="0" xfId="11" applyNumberFormat="1"/>
    <xf numFmtId="0" fontId="6" fillId="0" borderId="5" xfId="11" applyFont="1" applyBorder="1" applyAlignment="1">
      <alignment horizontal="left" vertical="center"/>
    </xf>
    <xf numFmtId="49" fontId="6" fillId="0" borderId="1" xfId="14" applyNumberFormat="1" applyFont="1" applyBorder="1" applyAlignment="1">
      <alignment horizontal="center"/>
    </xf>
    <xf numFmtId="49" fontId="6" fillId="0" borderId="6" xfId="11" applyNumberFormat="1" applyFont="1" applyBorder="1" applyAlignment="1">
      <alignment horizontal="center"/>
    </xf>
    <xf numFmtId="49" fontId="6" fillId="0" borderId="7" xfId="14" applyNumberFormat="1" applyFont="1" applyBorder="1" applyAlignment="1">
      <alignment horizontal="center"/>
    </xf>
    <xf numFmtId="49" fontId="6" fillId="0" borderId="4" xfId="11" applyNumberFormat="1" applyFont="1" applyBorder="1" applyAlignment="1">
      <alignment horizontal="center"/>
    </xf>
    <xf numFmtId="0" fontId="6" fillId="0" borderId="1" xfId="11" applyFont="1" applyBorder="1" applyAlignment="1"/>
    <xf numFmtId="0" fontId="6" fillId="0" borderId="4" xfId="11" applyFont="1" applyBorder="1" applyAlignment="1">
      <alignment horizontal="left" vertical="center"/>
    </xf>
    <xf numFmtId="49" fontId="6" fillId="0" borderId="4" xfId="11" applyNumberFormat="1" applyFont="1" applyBorder="1" applyAlignment="1">
      <alignment horizontal="center" wrapText="1"/>
    </xf>
    <xf numFmtId="0" fontId="6" fillId="0" borderId="1" xfId="11" applyFont="1" applyBorder="1" applyAlignment="1">
      <alignment wrapText="1"/>
    </xf>
    <xf numFmtId="164" fontId="6" fillId="0" borderId="4" xfId="11" applyNumberFormat="1" applyFont="1" applyBorder="1" applyAlignment="1">
      <alignment wrapText="1"/>
    </xf>
    <xf numFmtId="0" fontId="10" fillId="0" borderId="0" xfId="11" applyAlignment="1">
      <alignment wrapText="1"/>
    </xf>
    <xf numFmtId="0" fontId="8" fillId="3" borderId="1" xfId="11" applyFont="1" applyFill="1" applyBorder="1" applyAlignment="1">
      <alignment horizontal="left" vertical="center" wrapText="1"/>
    </xf>
    <xf numFmtId="49" fontId="8" fillId="0" borderId="5" xfId="11" applyNumberFormat="1" applyFont="1" applyBorder="1" applyAlignment="1">
      <alignment horizontal="center"/>
    </xf>
    <xf numFmtId="49" fontId="8" fillId="0" borderId="4" xfId="11" applyNumberFormat="1" applyFont="1" applyBorder="1" applyAlignment="1">
      <alignment horizontal="center"/>
    </xf>
    <xf numFmtId="0" fontId="8" fillId="0" borderId="1" xfId="11" applyFont="1" applyBorder="1" applyAlignment="1"/>
    <xf numFmtId="49" fontId="8" fillId="0" borderId="2" xfId="11" applyNumberFormat="1" applyFont="1" applyBorder="1" applyAlignment="1">
      <alignment horizontal="center"/>
    </xf>
    <xf numFmtId="0" fontId="8" fillId="0" borderId="4" xfId="11" applyFont="1" applyBorder="1" applyAlignment="1">
      <alignment horizontal="center"/>
    </xf>
    <xf numFmtId="49" fontId="6" fillId="0" borderId="5" xfId="11" applyNumberFormat="1" applyFont="1" applyBorder="1" applyAlignment="1">
      <alignment horizontal="center"/>
    </xf>
    <xf numFmtId="49" fontId="6" fillId="0" borderId="5" xfId="11" applyNumberFormat="1" applyFont="1" applyFill="1" applyBorder="1" applyAlignment="1">
      <alignment horizontal="center"/>
    </xf>
    <xf numFmtId="0" fontId="6" fillId="0" borderId="5" xfId="11" applyFont="1" applyBorder="1" applyAlignment="1">
      <alignment horizontal="center"/>
    </xf>
    <xf numFmtId="164" fontId="6" fillId="3" borderId="4" xfId="11" applyNumberFormat="1" applyFont="1" applyFill="1" applyBorder="1" applyAlignment="1"/>
    <xf numFmtId="0" fontId="8" fillId="0" borderId="5" xfId="11" applyFont="1" applyBorder="1" applyAlignment="1">
      <alignment horizontal="center"/>
    </xf>
    <xf numFmtId="49" fontId="6" fillId="0" borderId="2" xfId="11" applyNumberFormat="1" applyFont="1" applyBorder="1" applyAlignment="1">
      <alignment horizontal="center"/>
    </xf>
    <xf numFmtId="165" fontId="6" fillId="0" borderId="1" xfId="11" applyNumberFormat="1" applyFont="1" applyBorder="1" applyAlignment="1"/>
    <xf numFmtId="0" fontId="6" fillId="0" borderId="1" xfId="11" applyFont="1" applyFill="1" applyBorder="1" applyAlignment="1"/>
    <xf numFmtId="0" fontId="6" fillId="0" borderId="1" xfId="11" applyFont="1" applyBorder="1" applyAlignment="1">
      <alignment horizontal="center"/>
    </xf>
    <xf numFmtId="0" fontId="8" fillId="0" borderId="1" xfId="11" applyFont="1" applyFill="1" applyBorder="1" applyAlignment="1">
      <alignment horizontal="center"/>
    </xf>
    <xf numFmtId="0" fontId="8" fillId="0" borderId="4" xfId="11" applyFont="1" applyFill="1" applyBorder="1" applyAlignment="1">
      <alignment horizontal="center"/>
    </xf>
    <xf numFmtId="0" fontId="8" fillId="0" borderId="1" xfId="11" applyFont="1" applyFill="1" applyBorder="1" applyAlignment="1">
      <alignment horizontal="left" vertical="center" wrapText="1"/>
    </xf>
    <xf numFmtId="49" fontId="8" fillId="0" borderId="4" xfId="11" applyNumberFormat="1" applyFont="1" applyFill="1" applyBorder="1" applyAlignment="1">
      <alignment horizontal="center"/>
    </xf>
    <xf numFmtId="0" fontId="8" fillId="3" borderId="1" xfId="11" applyFont="1" applyFill="1" applyBorder="1" applyAlignment="1">
      <alignment horizontal="center"/>
    </xf>
    <xf numFmtId="0" fontId="6" fillId="3" borderId="1" xfId="11" applyFont="1" applyFill="1" applyBorder="1" applyAlignment="1">
      <alignment horizontal="left" vertical="center"/>
    </xf>
    <xf numFmtId="0" fontId="6" fillId="3" borderId="1" xfId="11" applyFont="1" applyFill="1" applyBorder="1" applyAlignment="1">
      <alignment horizontal="center"/>
    </xf>
    <xf numFmtId="0" fontId="8" fillId="3" borderId="1" xfId="11" applyFont="1" applyFill="1" applyBorder="1" applyAlignment="1">
      <alignment horizontal="left" vertical="center"/>
    </xf>
    <xf numFmtId="49" fontId="6" fillId="0" borderId="9" xfId="11" applyNumberFormat="1" applyFont="1" applyBorder="1" applyAlignment="1">
      <alignment horizontal="center"/>
    </xf>
    <xf numFmtId="164" fontId="8" fillId="0" borderId="1" xfId="11" applyNumberFormat="1" applyFont="1" applyBorder="1" applyAlignment="1">
      <alignment horizontal="right"/>
    </xf>
    <xf numFmtId="0" fontId="6" fillId="3" borderId="1" xfId="11" applyFont="1" applyFill="1" applyBorder="1"/>
    <xf numFmtId="0" fontId="6" fillId="0" borderId="1" xfId="11" applyFont="1" applyFill="1" applyBorder="1" applyAlignment="1">
      <alignment horizontal="left" vertical="center"/>
    </xf>
    <xf numFmtId="164" fontId="6" fillId="0" borderId="4" xfId="11" applyNumberFormat="1" applyFont="1" applyFill="1" applyBorder="1" applyAlignment="1"/>
    <xf numFmtId="164" fontId="8" fillId="0" borderId="4" xfId="11" applyNumberFormat="1" applyFont="1" applyFill="1" applyBorder="1" applyAlignment="1"/>
    <xf numFmtId="164" fontId="6" fillId="3" borderId="1" xfId="16" applyNumberFormat="1" applyFont="1" applyFill="1" applyBorder="1"/>
    <xf numFmtId="164" fontId="8" fillId="3" borderId="1" xfId="16" applyNumberFormat="1" applyFont="1" applyFill="1" applyBorder="1"/>
    <xf numFmtId="164" fontId="8" fillId="5" borderId="1" xfId="16" applyNumberFormat="1" applyFont="1" applyFill="1" applyBorder="1"/>
    <xf numFmtId="164" fontId="8" fillId="0" borderId="1" xfId="11" applyNumberFormat="1" applyFont="1" applyFill="1" applyBorder="1" applyAlignment="1"/>
    <xf numFmtId="164" fontId="6" fillId="0" borderId="1" xfId="11" applyNumberFormat="1" applyFont="1" applyFill="1" applyBorder="1" applyAlignment="1"/>
    <xf numFmtId="49" fontId="8" fillId="0" borderId="9" xfId="11" applyNumberFormat="1" applyFont="1" applyBorder="1" applyAlignment="1">
      <alignment horizontal="center"/>
    </xf>
    <xf numFmtId="164" fontId="8" fillId="3" borderId="4" xfId="11" applyNumberFormat="1" applyFont="1" applyFill="1" applyBorder="1" applyAlignment="1"/>
    <xf numFmtId="164" fontId="6" fillId="3" borderId="1" xfId="11" applyNumberFormat="1" applyFont="1" applyFill="1" applyBorder="1" applyAlignment="1"/>
    <xf numFmtId="164" fontId="8" fillId="3" borderId="1" xfId="11" applyNumberFormat="1" applyFont="1" applyFill="1" applyBorder="1" applyAlignment="1"/>
    <xf numFmtId="0" fontId="6" fillId="0" borderId="10" xfId="16" applyFont="1" applyBorder="1" applyAlignment="1">
      <alignment vertical="center" wrapText="1"/>
    </xf>
    <xf numFmtId="0" fontId="8" fillId="0" borderId="4" xfId="11" applyFont="1" applyBorder="1" applyAlignment="1">
      <alignment horizontal="left" vertical="center"/>
    </xf>
    <xf numFmtId="0" fontId="8" fillId="0" borderId="1" xfId="11" applyFont="1" applyBorder="1"/>
    <xf numFmtId="164" fontId="8" fillId="0" borderId="1" xfId="11" applyNumberFormat="1" applyFont="1" applyBorder="1"/>
    <xf numFmtId="0" fontId="8" fillId="0" borderId="4" xfId="11" applyFont="1" applyBorder="1" applyAlignment="1">
      <alignment horizontal="left"/>
    </xf>
    <xf numFmtId="0" fontId="6" fillId="0" borderId="10" xfId="11" applyFont="1" applyFill="1" applyBorder="1" applyAlignment="1">
      <alignment horizontal="left" vertical="center"/>
    </xf>
    <xf numFmtId="49" fontId="6" fillId="0" borderId="1" xfId="11" applyNumberFormat="1" applyFont="1" applyBorder="1"/>
    <xf numFmtId="0" fontId="6" fillId="0" borderId="10" xfId="11" applyFont="1" applyBorder="1" applyAlignment="1">
      <alignment horizontal="left" vertical="center"/>
    </xf>
    <xf numFmtId="0" fontId="9" fillId="0" borderId="3" xfId="11" applyFont="1" applyBorder="1"/>
    <xf numFmtId="49" fontId="9" fillId="0" borderId="3" xfId="11" applyNumberFormat="1" applyFont="1" applyFill="1" applyBorder="1" applyAlignment="1">
      <alignment horizontal="center"/>
    </xf>
    <xf numFmtId="0" fontId="9" fillId="0" borderId="3" xfId="11" applyFont="1" applyFill="1" applyBorder="1" applyAlignment="1">
      <alignment horizontal="center"/>
    </xf>
    <xf numFmtId="4" fontId="9" fillId="0" borderId="3" xfId="11" applyNumberFormat="1" applyFont="1" applyBorder="1"/>
    <xf numFmtId="0" fontId="11" fillId="0" borderId="0" xfId="11" applyFont="1" applyFill="1" applyBorder="1"/>
    <xf numFmtId="49" fontId="11" fillId="0" borderId="0" xfId="11" applyNumberFormat="1" applyFont="1" applyFill="1" applyBorder="1" applyAlignment="1">
      <alignment horizontal="center"/>
    </xf>
    <xf numFmtId="49" fontId="11" fillId="0" borderId="0" xfId="11" applyNumberFormat="1" applyFont="1" applyBorder="1"/>
    <xf numFmtId="0" fontId="11" fillId="0" borderId="0" xfId="11" applyFont="1" applyBorder="1"/>
    <xf numFmtId="0" fontId="9" fillId="0" borderId="0" xfId="11" applyFont="1" applyBorder="1"/>
    <xf numFmtId="0" fontId="9" fillId="0" borderId="0" xfId="11" applyFont="1" applyFill="1" applyBorder="1" applyAlignment="1">
      <alignment horizontal="center"/>
    </xf>
    <xf numFmtId="0" fontId="9" fillId="2" borderId="0" xfId="11" applyFont="1" applyFill="1" applyBorder="1"/>
    <xf numFmtId="1" fontId="11" fillId="0" borderId="0" xfId="11" applyNumberFormat="1" applyFont="1" applyFill="1" applyBorder="1" applyAlignment="1">
      <alignment horizontal="center"/>
    </xf>
    <xf numFmtId="0" fontId="11" fillId="0" borderId="0" xfId="11" applyFont="1" applyFill="1" applyBorder="1" applyAlignment="1">
      <alignment horizontal="center"/>
    </xf>
    <xf numFmtId="1" fontId="9" fillId="0" borderId="0" xfId="11" applyNumberFormat="1" applyFont="1" applyFill="1" applyBorder="1" applyAlignment="1">
      <alignment horizontal="center"/>
    </xf>
    <xf numFmtId="0" fontId="11" fillId="0" borderId="0" xfId="11" applyFont="1" applyBorder="1" applyAlignment="1">
      <alignment horizontal="center"/>
    </xf>
    <xf numFmtId="0" fontId="9" fillId="0" borderId="0" xfId="11" applyFont="1" applyBorder="1" applyAlignment="1">
      <alignment horizontal="center"/>
    </xf>
    <xf numFmtId="0" fontId="9" fillId="0" borderId="0" xfId="11" applyFont="1" applyFill="1" applyBorder="1"/>
    <xf numFmtId="165" fontId="11" fillId="0" borderId="0" xfId="11" applyNumberFormat="1" applyFont="1" applyBorder="1"/>
    <xf numFmtId="0" fontId="10" fillId="0" borderId="0" xfId="11" applyBorder="1"/>
    <xf numFmtId="0" fontId="8" fillId="0" borderId="0" xfId="1" applyFont="1" applyAlignment="1">
      <alignment horizontal="right"/>
    </xf>
    <xf numFmtId="0" fontId="14" fillId="0" borderId="1" xfId="11" applyFont="1" applyBorder="1" applyAlignment="1">
      <alignment horizontal="left" vertical="center" wrapText="1"/>
    </xf>
    <xf numFmtId="4" fontId="6" fillId="0" borderId="4" xfId="11" applyNumberFormat="1" applyFont="1" applyBorder="1" applyAlignment="1"/>
    <xf numFmtId="4" fontId="8" fillId="0" borderId="4" xfId="11" applyNumberFormat="1" applyFont="1" applyBorder="1" applyAlignment="1"/>
    <xf numFmtId="0" fontId="6" fillId="3" borderId="1" xfId="11" applyFont="1" applyFill="1" applyBorder="1" applyAlignment="1">
      <alignment horizontal="left" vertical="center" wrapText="1"/>
    </xf>
    <xf numFmtId="4" fontId="8" fillId="0" borderId="1" xfId="11" applyNumberFormat="1" applyFont="1" applyBorder="1" applyAlignment="1"/>
    <xf numFmtId="4" fontId="6" fillId="0" borderId="1" xfId="11" applyNumberFormat="1" applyFont="1" applyBorder="1" applyAlignment="1"/>
    <xf numFmtId="49" fontId="6" fillId="0" borderId="4" xfId="11" applyNumberFormat="1" applyFont="1" applyFill="1" applyBorder="1" applyAlignment="1">
      <alignment horizontal="center"/>
    </xf>
    <xf numFmtId="49" fontId="6" fillId="3" borderId="1" xfId="11" applyNumberFormat="1" applyFont="1" applyFill="1" applyBorder="1" applyAlignment="1">
      <alignment horizontal="center"/>
    </xf>
    <xf numFmtId="0" fontId="6" fillId="0" borderId="1" xfId="11" applyFont="1" applyFill="1" applyBorder="1" applyAlignment="1">
      <alignment horizontal="center"/>
    </xf>
    <xf numFmtId="164" fontId="16" fillId="0" borderId="0" xfId="11" applyNumberFormat="1" applyFont="1"/>
    <xf numFmtId="0" fontId="17" fillId="0" borderId="0" xfId="0" applyFont="1" applyAlignment="1">
      <alignment wrapText="1"/>
    </xf>
    <xf numFmtId="0" fontId="8" fillId="0" borderId="5" xfId="11" applyFont="1" applyBorder="1" applyAlignment="1"/>
    <xf numFmtId="0" fontId="6" fillId="0" borderId="5" xfId="11" applyFont="1" applyBorder="1" applyAlignment="1"/>
    <xf numFmtId="0" fontId="17" fillId="0" borderId="1" xfId="0" applyFont="1" applyBorder="1"/>
    <xf numFmtId="164" fontId="8" fillId="3" borderId="1" xfId="11" applyNumberFormat="1" applyFont="1" applyFill="1" applyBorder="1" applyAlignment="1">
      <alignment horizontal="right"/>
    </xf>
    <xf numFmtId="164" fontId="6" fillId="0" borderId="1" xfId="11" applyNumberFormat="1" applyFont="1" applyBorder="1" applyAlignment="1">
      <alignment horizontal="right"/>
    </xf>
    <xf numFmtId="49" fontId="6" fillId="0" borderId="5" xfId="18" applyNumberFormat="1" applyFont="1" applyBorder="1" applyAlignment="1">
      <alignment horizontal="center"/>
    </xf>
    <xf numFmtId="49" fontId="6" fillId="0" borderId="5" xfId="16" applyNumberFormat="1" applyFont="1" applyBorder="1" applyAlignment="1">
      <alignment horizontal="center"/>
    </xf>
    <xf numFmtId="0" fontId="6" fillId="0" borderId="2" xfId="16" applyFont="1" applyBorder="1" applyAlignment="1">
      <alignment horizontal="center"/>
    </xf>
    <xf numFmtId="164" fontId="6" fillId="0" borderId="4" xfId="16" applyNumberFormat="1" applyFont="1" applyBorder="1"/>
    <xf numFmtId="49" fontId="8" fillId="0" borderId="2" xfId="16" applyNumberFormat="1" applyFont="1" applyBorder="1" applyAlignment="1">
      <alignment horizontal="center"/>
    </xf>
    <xf numFmtId="164" fontId="8" fillId="0" borderId="1" xfId="16" applyNumberFormat="1" applyFont="1" applyBorder="1"/>
    <xf numFmtId="49" fontId="8" fillId="0" borderId="5" xfId="16" applyNumberFormat="1" applyFont="1" applyBorder="1" applyAlignment="1">
      <alignment horizontal="center"/>
    </xf>
    <xf numFmtId="164" fontId="8" fillId="0" borderId="4" xfId="16" applyNumberFormat="1" applyFont="1" applyBorder="1"/>
    <xf numFmtId="0" fontId="8" fillId="0" borderId="1" xfId="16" applyFont="1" applyBorder="1" applyAlignment="1">
      <alignment horizontal="left" vertical="center"/>
    </xf>
    <xf numFmtId="49" fontId="6" fillId="0" borderId="1" xfId="16" applyNumberFormat="1" applyFont="1" applyBorder="1" applyAlignment="1">
      <alignment horizontal="center"/>
    </xf>
    <xf numFmtId="0" fontId="6" fillId="0" borderId="1" xfId="16" applyFont="1" applyBorder="1" applyAlignment="1">
      <alignment horizontal="center"/>
    </xf>
    <xf numFmtId="164" fontId="6" fillId="0" borderId="1" xfId="16" applyNumberFormat="1" applyFont="1" applyBorder="1"/>
    <xf numFmtId="0" fontId="6" fillId="0" borderId="1" xfId="16" applyFont="1" applyBorder="1" applyAlignment="1">
      <alignment horizontal="left" vertical="center" wrapText="1"/>
    </xf>
    <xf numFmtId="0" fontId="6" fillId="0" borderId="4" xfId="16" applyFont="1" applyBorder="1" applyAlignment="1">
      <alignment horizontal="left" vertical="center" wrapText="1"/>
    </xf>
    <xf numFmtId="49" fontId="8" fillId="0" borderId="1" xfId="16" applyNumberFormat="1" applyFont="1" applyBorder="1" applyAlignment="1">
      <alignment horizontal="center"/>
    </xf>
    <xf numFmtId="0" fontId="8" fillId="3" borderId="0" xfId="11" applyFont="1" applyFill="1" applyBorder="1" applyAlignment="1">
      <alignment horizontal="center" wrapText="1"/>
    </xf>
    <xf numFmtId="4" fontId="8" fillId="0" borderId="0" xfId="11" applyNumberFormat="1" applyFont="1" applyBorder="1" applyAlignment="1"/>
    <xf numFmtId="0" fontId="8" fillId="3" borderId="6" xfId="11" applyFont="1" applyFill="1" applyBorder="1" applyAlignment="1">
      <alignment horizontal="center" wrapText="1"/>
    </xf>
    <xf numFmtId="0" fontId="8" fillId="3" borderId="0" xfId="11" applyFont="1" applyFill="1" applyAlignment="1">
      <alignment horizontal="right"/>
    </xf>
    <xf numFmtId="0" fontId="8" fillId="3" borderId="0" xfId="1" applyFont="1" applyFill="1" applyAlignment="1">
      <alignment horizontal="right"/>
    </xf>
    <xf numFmtId="0" fontId="6" fillId="3" borderId="0" xfId="11" applyFont="1" applyFill="1" applyBorder="1" applyAlignment="1">
      <alignment horizontal="center" wrapText="1"/>
    </xf>
    <xf numFmtId="0" fontId="6" fillId="3" borderId="0" xfId="11" applyFont="1" applyFill="1" applyBorder="1" applyAlignment="1">
      <alignment horizontal="center"/>
    </xf>
    <xf numFmtId="0" fontId="6" fillId="0" borderId="8" xfId="11" applyFont="1" applyBorder="1" applyAlignment="1">
      <alignment horizontal="center" vertical="center"/>
    </xf>
    <xf numFmtId="0" fontId="6" fillId="0" borderId="4" xfId="11" applyFont="1" applyBorder="1" applyAlignment="1">
      <alignment horizontal="center" vertical="center"/>
    </xf>
    <xf numFmtId="0" fontId="7" fillId="0" borderId="8" xfId="11" applyFont="1" applyBorder="1" applyAlignment="1">
      <alignment horizontal="center" vertical="center" wrapText="1"/>
    </xf>
    <xf numFmtId="0" fontId="15" fillId="0" borderId="4" xfId="11" applyFont="1" applyBorder="1" applyAlignment="1">
      <alignment horizontal="center" vertical="center" wrapText="1"/>
    </xf>
    <xf numFmtId="0" fontId="7" fillId="0" borderId="4" xfId="11" applyFont="1" applyBorder="1" applyAlignment="1">
      <alignment horizontal="center" vertical="center" wrapText="1"/>
    </xf>
    <xf numFmtId="0" fontId="7" fillId="0" borderId="8" xfId="11" applyFont="1" applyFill="1" applyBorder="1" applyAlignment="1">
      <alignment horizontal="center" vertical="center" wrapText="1"/>
    </xf>
    <xf numFmtId="0" fontId="7" fillId="0" borderId="4" xfId="11" applyFont="1" applyFill="1" applyBorder="1" applyAlignment="1">
      <alignment horizontal="center" vertical="center" wrapText="1"/>
    </xf>
  </cellXfs>
  <cellStyles count="22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3 2" xfId="3" xr:uid="{00000000-0005-0000-0000-000003000000}"/>
    <cellStyle name="Обычный 3 3" xfId="4" xr:uid="{00000000-0005-0000-0000-000004000000}"/>
    <cellStyle name="Обычный 3 4" xfId="5" xr:uid="{00000000-0005-0000-0000-000005000000}"/>
    <cellStyle name="Обычный 3 5" xfId="6" xr:uid="{00000000-0005-0000-0000-000006000000}"/>
    <cellStyle name="Обычный 3 6" xfId="17" xr:uid="{00000000-0005-0000-0000-000007000000}"/>
    <cellStyle name="Обычный 3 6 2" xfId="20" xr:uid="{00000000-0005-0000-0000-000008000000}"/>
    <cellStyle name="Обычный 3 6 2 2" xfId="21" xr:uid="{00000000-0005-0000-0000-000009000000}"/>
    <cellStyle name="Обычный 3 7" xfId="19" xr:uid="{00000000-0005-0000-0000-00000A000000}"/>
    <cellStyle name="Обычный 4" xfId="7" xr:uid="{00000000-0005-0000-0000-00000B000000}"/>
    <cellStyle name="Обычный 5" xfId="8" xr:uid="{00000000-0005-0000-0000-00000C000000}"/>
    <cellStyle name="Обычный 6" xfId="9" xr:uid="{00000000-0005-0000-0000-00000D000000}"/>
    <cellStyle name="Обычный 7" xfId="10" xr:uid="{00000000-0005-0000-0000-00000E000000}"/>
    <cellStyle name="Обычный 8" xfId="11" xr:uid="{00000000-0005-0000-0000-00000F000000}"/>
    <cellStyle name="Обычный 9" xfId="12" xr:uid="{00000000-0005-0000-0000-000010000000}"/>
    <cellStyle name="Обычный 9 2" xfId="16" xr:uid="{00000000-0005-0000-0000-000011000000}"/>
    <cellStyle name="Процентный 2" xfId="13" xr:uid="{00000000-0005-0000-0000-000012000000}"/>
    <cellStyle name="Финансовый 2" xfId="14" xr:uid="{00000000-0005-0000-0000-000013000000}"/>
    <cellStyle name="Финансовый 3" xfId="15" xr:uid="{00000000-0005-0000-0000-000014000000}"/>
    <cellStyle name="Финансовый 3 2" xfId="18" xr:uid="{00000000-0005-0000-0000-00001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4;&#1086;&#1076;&#1085;&#1072;&#1103;%20&#1073;&#1102;&#1076;&#1078;&#1077;&#1090;&#1085;&#1072;&#1103;%20&#1088;&#1086;&#1089;&#1087;&#1080;&#1089;&#1100;%20&#1085;&#1072;%202019%20&#1075;&#1086;&#1076;%20_&#1074;&#1072;&#1088;&#1080;&#1072;&#1085;&#1090;_2%20&#1084;&#1080;&#1083;.%20%20&#1048;&#1079;&#1084;&#1077;&#1085;&#1077;&#1085;&#1080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103;%201%202%203%204%205%20&#1082;%20&#1087;&#1088;&#1086;&#1077;&#1082;&#1090;&#1091;%20&#1073;&#1102;&#1076;&#1078;&#1077;&#1090;&#1072;%20&#1085;&#1072;%202019%20&#1075;&#1086;&#1076;%20&#1076;&#1083;&#1103;%20&#1043;&#1083;&#1072;&#1074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БЮДЖ. РОС. 2019"/>
      <sheetName val="Бюджетная Роспись 2019_программ"/>
    </sheetNames>
    <sheetDataSet>
      <sheetData sheetId="0" refreshError="1"/>
      <sheetData sheetId="1" refreshError="1">
        <row r="10">
          <cell r="F10">
            <v>5277</v>
          </cell>
        </row>
        <row r="11">
          <cell r="F11">
            <v>5193</v>
          </cell>
        </row>
        <row r="12">
          <cell r="F12">
            <v>1224.7</v>
          </cell>
        </row>
        <row r="13">
          <cell r="F13">
            <v>1224.7</v>
          </cell>
        </row>
        <row r="14">
          <cell r="F14">
            <v>1224.7</v>
          </cell>
        </row>
        <row r="15">
          <cell r="F15">
            <v>1224.7</v>
          </cell>
        </row>
        <row r="22">
          <cell r="F22">
            <v>3968.2999999999997</v>
          </cell>
        </row>
        <row r="23">
          <cell r="F23">
            <v>280.8</v>
          </cell>
        </row>
        <row r="24">
          <cell r="F24">
            <v>280.8</v>
          </cell>
        </row>
        <row r="25">
          <cell r="F25">
            <v>280.8</v>
          </cell>
        </row>
        <row r="29">
          <cell r="F29">
            <v>3687.4999999999995</v>
          </cell>
        </row>
        <row r="30">
          <cell r="F30">
            <v>2083.1</v>
          </cell>
        </row>
        <row r="31">
          <cell r="F31">
            <v>2083.1</v>
          </cell>
        </row>
        <row r="38">
          <cell r="F38">
            <v>1589.6999999999998</v>
          </cell>
        </row>
        <row r="39">
          <cell r="F39">
            <v>1589.6999999999998</v>
          </cell>
        </row>
        <row r="55">
          <cell r="F55">
            <v>14.7</v>
          </cell>
        </row>
        <row r="56">
          <cell r="F56">
            <v>14.7</v>
          </cell>
        </row>
        <row r="66">
          <cell r="F66">
            <v>84</v>
          </cell>
        </row>
        <row r="67">
          <cell r="F67">
            <v>84</v>
          </cell>
        </row>
        <row r="68">
          <cell r="F68">
            <v>84</v>
          </cell>
        </row>
        <row r="69">
          <cell r="F69">
            <v>84</v>
          </cell>
        </row>
        <row r="73">
          <cell r="F73">
            <v>82072.800000000017</v>
          </cell>
        </row>
        <row r="74">
          <cell r="F74">
            <v>14060.600000000002</v>
          </cell>
        </row>
        <row r="75">
          <cell r="F75">
            <v>13693.100000000002</v>
          </cell>
        </row>
        <row r="76">
          <cell r="F76">
            <v>1224.7</v>
          </cell>
        </row>
        <row r="77">
          <cell r="F77">
            <v>1224.7</v>
          </cell>
        </row>
        <row r="78">
          <cell r="F78">
            <v>1224.7</v>
          </cell>
        </row>
        <row r="85">
          <cell r="F85">
            <v>10709.800000000001</v>
          </cell>
        </row>
        <row r="86">
          <cell r="F86">
            <v>9277.2000000000007</v>
          </cell>
        </row>
        <row r="87">
          <cell r="F87">
            <v>9277.2000000000007</v>
          </cell>
        </row>
        <row r="94">
          <cell r="F94">
            <v>1423.6</v>
          </cell>
        </row>
        <row r="95">
          <cell r="F95">
            <v>1423.6</v>
          </cell>
        </row>
        <row r="109">
          <cell r="F109">
            <v>9</v>
          </cell>
        </row>
        <row r="110">
          <cell r="F110">
            <v>9</v>
          </cell>
        </row>
        <row r="127">
          <cell r="F127">
            <v>1751.3999999999996</v>
          </cell>
        </row>
        <row r="128">
          <cell r="F128">
            <v>1619.7999999999997</v>
          </cell>
        </row>
        <row r="129">
          <cell r="F129">
            <v>1619.7999999999997</v>
          </cell>
        </row>
        <row r="139">
          <cell r="F139">
            <v>131.60000000000002</v>
          </cell>
        </row>
        <row r="140">
          <cell r="F140">
            <v>131.60000000000002</v>
          </cell>
        </row>
        <row r="155">
          <cell r="F155">
            <v>337.5</v>
          </cell>
        </row>
        <row r="156">
          <cell r="F156">
            <v>200</v>
          </cell>
        </row>
        <row r="157">
          <cell r="F157">
            <v>200</v>
          </cell>
        </row>
        <row r="158">
          <cell r="F158">
            <v>200</v>
          </cell>
        </row>
        <row r="159">
          <cell r="F159">
            <v>200</v>
          </cell>
        </row>
        <row r="163">
          <cell r="F163">
            <v>137.5</v>
          </cell>
        </row>
        <row r="164">
          <cell r="F164">
            <v>137.5</v>
          </cell>
        </row>
        <row r="165">
          <cell r="F165">
            <v>137.5</v>
          </cell>
        </row>
        <row r="169">
          <cell r="F169">
            <v>50</v>
          </cell>
        </row>
        <row r="170">
          <cell r="F170">
            <v>50</v>
          </cell>
        </row>
        <row r="171">
          <cell r="F171">
            <v>50</v>
          </cell>
        </row>
        <row r="172">
          <cell r="F172">
            <v>50</v>
          </cell>
        </row>
        <row r="173">
          <cell r="F173">
            <v>50</v>
          </cell>
        </row>
        <row r="181">
          <cell r="F181">
            <v>741.8</v>
          </cell>
        </row>
        <row r="182">
          <cell r="F182">
            <v>741.8</v>
          </cell>
        </row>
        <row r="183">
          <cell r="F183">
            <v>741.8</v>
          </cell>
        </row>
        <row r="184">
          <cell r="F184">
            <v>741.8</v>
          </cell>
        </row>
        <row r="185">
          <cell r="F185">
            <v>610.4</v>
          </cell>
        </row>
        <row r="186">
          <cell r="F186">
            <v>610.4</v>
          </cell>
        </row>
        <row r="193">
          <cell r="F193">
            <v>131.4</v>
          </cell>
        </row>
        <row r="194">
          <cell r="F194">
            <v>131.4</v>
          </cell>
        </row>
        <row r="204">
          <cell r="F204">
            <v>32276.9</v>
          </cell>
        </row>
        <row r="205">
          <cell r="F205">
            <v>23376.5</v>
          </cell>
        </row>
        <row r="206">
          <cell r="F206">
            <v>23376.5</v>
          </cell>
        </row>
        <row r="207">
          <cell r="F207">
            <v>2500</v>
          </cell>
        </row>
        <row r="208">
          <cell r="F208">
            <v>2500</v>
          </cell>
        </row>
        <row r="209">
          <cell r="F209">
            <v>2500</v>
          </cell>
        </row>
        <row r="213">
          <cell r="F213">
            <v>800</v>
          </cell>
        </row>
        <row r="214">
          <cell r="F214">
            <v>800</v>
          </cell>
        </row>
        <row r="215">
          <cell r="F215">
            <v>800</v>
          </cell>
        </row>
        <row r="222">
          <cell r="F222">
            <v>500</v>
          </cell>
        </row>
        <row r="223">
          <cell r="F223">
            <v>500</v>
          </cell>
        </row>
        <row r="224">
          <cell r="F224">
            <v>500</v>
          </cell>
        </row>
        <row r="228">
          <cell r="F228">
            <v>7000</v>
          </cell>
        </row>
        <row r="229">
          <cell r="F229">
            <v>7000</v>
          </cell>
        </row>
        <row r="230">
          <cell r="F230">
            <v>7000</v>
          </cell>
        </row>
        <row r="236">
          <cell r="F236">
            <v>9000</v>
          </cell>
        </row>
        <row r="237">
          <cell r="F237">
            <v>9000</v>
          </cell>
        </row>
        <row r="238">
          <cell r="F238">
            <v>9000</v>
          </cell>
        </row>
        <row r="253">
          <cell r="F253">
            <v>400</v>
          </cell>
        </row>
        <row r="254">
          <cell r="F254">
            <v>400</v>
          </cell>
        </row>
        <row r="255">
          <cell r="F255">
            <v>400</v>
          </cell>
        </row>
        <row r="298">
          <cell r="F298">
            <v>3292.3</v>
          </cell>
        </row>
        <row r="299">
          <cell r="F299">
            <v>150.30000000000001</v>
          </cell>
        </row>
        <row r="300">
          <cell r="F300">
            <v>150.30000000000001</v>
          </cell>
        </row>
        <row r="301">
          <cell r="F301">
            <v>150.30000000000001</v>
          </cell>
        </row>
        <row r="302">
          <cell r="F302">
            <v>150.30000000000001</v>
          </cell>
        </row>
        <row r="319">
          <cell r="F319">
            <v>227</v>
          </cell>
        </row>
        <row r="320">
          <cell r="F320">
            <v>107</v>
          </cell>
        </row>
        <row r="321">
          <cell r="F321">
            <v>107</v>
          </cell>
        </row>
        <row r="322">
          <cell r="F322">
            <v>107</v>
          </cell>
        </row>
        <row r="329">
          <cell r="F329">
            <v>120</v>
          </cell>
        </row>
        <row r="330">
          <cell r="F330">
            <v>24</v>
          </cell>
        </row>
        <row r="331">
          <cell r="F331">
            <v>24</v>
          </cell>
        </row>
        <row r="332">
          <cell r="F332">
            <v>24</v>
          </cell>
        </row>
        <row r="336">
          <cell r="F336">
            <v>24</v>
          </cell>
        </row>
        <row r="337">
          <cell r="F337">
            <v>24</v>
          </cell>
        </row>
        <row r="338">
          <cell r="F338">
            <v>24</v>
          </cell>
        </row>
        <row r="342">
          <cell r="F342">
            <v>24</v>
          </cell>
        </row>
        <row r="343">
          <cell r="F343">
            <v>24</v>
          </cell>
        </row>
        <row r="344">
          <cell r="F344">
            <v>24</v>
          </cell>
        </row>
        <row r="348">
          <cell r="F348">
            <v>24</v>
          </cell>
        </row>
        <row r="349">
          <cell r="F349">
            <v>24</v>
          </cell>
        </row>
        <row r="350">
          <cell r="F350">
            <v>24</v>
          </cell>
        </row>
        <row r="354">
          <cell r="F354">
            <v>24</v>
          </cell>
        </row>
        <row r="355">
          <cell r="F355">
            <v>24</v>
          </cell>
        </row>
        <row r="356">
          <cell r="F356">
            <v>24</v>
          </cell>
        </row>
        <row r="360">
          <cell r="F360">
            <v>2624.1</v>
          </cell>
        </row>
        <row r="361">
          <cell r="F361">
            <v>2624.1</v>
          </cell>
        </row>
        <row r="362">
          <cell r="F362">
            <v>2624.1</v>
          </cell>
        </row>
        <row r="363">
          <cell r="F363">
            <v>2624.1</v>
          </cell>
        </row>
        <row r="364">
          <cell r="F364">
            <v>2624.1</v>
          </cell>
        </row>
        <row r="365">
          <cell r="F365">
            <v>2624.1</v>
          </cell>
        </row>
        <row r="380">
          <cell r="F380">
            <v>10967.599999999999</v>
          </cell>
        </row>
        <row r="381">
          <cell r="F381">
            <v>6983.4</v>
          </cell>
        </row>
        <row r="382">
          <cell r="F382">
            <v>6983.4</v>
          </cell>
        </row>
        <row r="383">
          <cell r="F383">
            <v>6983.4</v>
          </cell>
        </row>
        <row r="387">
          <cell r="F387">
            <v>3984.2</v>
          </cell>
        </row>
        <row r="388">
          <cell r="F388">
            <v>3984.2</v>
          </cell>
        </row>
        <row r="389">
          <cell r="F389">
            <v>3984.2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.1 ДОХОДОВ 2019"/>
      <sheetName val="Прилож 2 функц 2019"/>
      <sheetName val="Прилож №3 ведомств."/>
      <sheetName val="Прил.№4 по разд подр. "/>
      <sheetName val="Прилож.5 Источники"/>
    </sheetNames>
    <sheetDataSet>
      <sheetData sheetId="0" refreshError="1"/>
      <sheetData sheetId="1">
        <row r="142">
          <cell r="E142">
            <v>2915</v>
          </cell>
        </row>
        <row r="143">
          <cell r="E143">
            <v>2915</v>
          </cell>
        </row>
        <row r="144">
          <cell r="E144">
            <v>2915</v>
          </cell>
        </row>
        <row r="145">
          <cell r="E145">
            <v>2915</v>
          </cell>
        </row>
        <row r="146">
          <cell r="E146">
            <v>2915</v>
          </cell>
        </row>
        <row r="147">
          <cell r="E147">
            <v>13457.599999999999</v>
          </cell>
        </row>
        <row r="148">
          <cell r="E148">
            <v>520.20000000000005</v>
          </cell>
        </row>
        <row r="149">
          <cell r="E149">
            <v>520.20000000000005</v>
          </cell>
        </row>
        <row r="150">
          <cell r="E150">
            <v>520.20000000000005</v>
          </cell>
        </row>
        <row r="151">
          <cell r="E151">
            <v>520.20000000000005</v>
          </cell>
        </row>
        <row r="152">
          <cell r="E152">
            <v>1969.8</v>
          </cell>
        </row>
        <row r="153">
          <cell r="E153">
            <v>1969.8</v>
          </cell>
        </row>
        <row r="154">
          <cell r="E154">
            <v>1969.8</v>
          </cell>
        </row>
        <row r="155">
          <cell r="E155">
            <v>1969.8</v>
          </cell>
        </row>
        <row r="163">
          <cell r="E163">
            <v>11979.300000000001</v>
          </cell>
        </row>
        <row r="164">
          <cell r="E164">
            <v>11979.300000000001</v>
          </cell>
        </row>
        <row r="165">
          <cell r="E165">
            <v>11979.300000000001</v>
          </cell>
        </row>
        <row r="166">
          <cell r="E166">
            <v>486</v>
          </cell>
        </row>
        <row r="167">
          <cell r="E167">
            <v>486</v>
          </cell>
        </row>
        <row r="168">
          <cell r="E168">
            <v>486</v>
          </cell>
        </row>
        <row r="169">
          <cell r="E169">
            <v>11493.300000000001</v>
          </cell>
        </row>
        <row r="170">
          <cell r="E170">
            <v>9253.2000000000007</v>
          </cell>
        </row>
        <row r="171">
          <cell r="E171">
            <v>9253.2000000000007</v>
          </cell>
        </row>
        <row r="172">
          <cell r="E172">
            <v>2238.1</v>
          </cell>
        </row>
        <row r="173">
          <cell r="E173">
            <v>2238.1</v>
          </cell>
        </row>
        <row r="174">
          <cell r="E174">
            <v>2</v>
          </cell>
        </row>
        <row r="175">
          <cell r="E175">
            <v>2</v>
          </cell>
        </row>
        <row r="176">
          <cell r="E176">
            <v>3892.7000000000003</v>
          </cell>
        </row>
        <row r="177">
          <cell r="E177">
            <v>1451.6</v>
          </cell>
        </row>
        <row r="178">
          <cell r="E178">
            <v>1451.6</v>
          </cell>
        </row>
        <row r="179">
          <cell r="E179">
            <v>1451.6</v>
          </cell>
        </row>
        <row r="180">
          <cell r="E180">
            <v>1451.6</v>
          </cell>
        </row>
        <row r="181">
          <cell r="E181">
            <v>2441.1000000000004</v>
          </cell>
        </row>
        <row r="182">
          <cell r="E182">
            <v>2441.1000000000004</v>
          </cell>
        </row>
        <row r="183">
          <cell r="E183">
            <v>2441.1000000000004</v>
          </cell>
        </row>
        <row r="184">
          <cell r="E184">
            <v>2384.8000000000002</v>
          </cell>
        </row>
        <row r="185">
          <cell r="E185">
            <v>2384.8000000000002</v>
          </cell>
        </row>
        <row r="186">
          <cell r="E186">
            <v>54.3</v>
          </cell>
        </row>
        <row r="187">
          <cell r="E187">
            <v>54.3</v>
          </cell>
        </row>
        <row r="188">
          <cell r="E188">
            <v>2</v>
          </cell>
        </row>
        <row r="189">
          <cell r="E189">
            <v>2</v>
          </cell>
        </row>
        <row r="190">
          <cell r="E190">
            <v>88634.2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9B0D7-61D4-4414-9C2B-8CF9CD24DD03}">
  <sheetPr>
    <tabColor theme="5" tint="0.59999389629810485"/>
  </sheetPr>
  <dimension ref="A1:I290"/>
  <sheetViews>
    <sheetView tabSelected="1" view="pageBreakPreview" zoomScale="90" zoomScaleNormal="120" zoomScaleSheetLayoutView="90" workbookViewId="0">
      <selection activeCell="A5" sqref="A5:F5"/>
    </sheetView>
  </sheetViews>
  <sheetFormatPr defaultColWidth="96.85546875" defaultRowHeight="12.75" x14ac:dyDescent="0.2"/>
  <cols>
    <col min="1" max="1" width="78.28515625" style="45" customWidth="1"/>
    <col min="2" max="2" width="12.28515625" style="45" customWidth="1"/>
    <col min="3" max="3" width="16" style="45" customWidth="1"/>
    <col min="4" max="4" width="12.42578125" style="45" customWidth="1"/>
    <col min="5" max="5" width="14" style="45" customWidth="1"/>
    <col min="6" max="6" width="9.140625" style="45" hidden="1" customWidth="1"/>
    <col min="7" max="7" width="10.28515625" style="45" customWidth="1"/>
    <col min="8" max="8" width="12.42578125" style="45" customWidth="1"/>
    <col min="9" max="254" width="9.140625" style="45" customWidth="1"/>
    <col min="255" max="16384" width="96.85546875" style="45"/>
  </cols>
  <sheetData>
    <row r="1" spans="1:9" ht="18.75" x14ac:dyDescent="0.3">
      <c r="A1" s="162" t="s">
        <v>166</v>
      </c>
      <c r="B1" s="162"/>
      <c r="C1" s="162"/>
      <c r="D1" s="162"/>
      <c r="E1" s="162"/>
      <c r="F1" s="127"/>
    </row>
    <row r="2" spans="1:9" ht="19.5" customHeight="1" x14ac:dyDescent="0.3">
      <c r="A2" s="162" t="s">
        <v>149</v>
      </c>
      <c r="B2" s="162"/>
      <c r="C2" s="162"/>
      <c r="D2" s="162"/>
      <c r="E2" s="162"/>
    </row>
    <row r="3" spans="1:9" ht="21" customHeight="1" x14ac:dyDescent="0.3">
      <c r="A3" s="163"/>
      <c r="B3" s="163"/>
      <c r="C3" s="163"/>
      <c r="D3" s="163"/>
      <c r="E3" s="163"/>
    </row>
    <row r="4" spans="1:9" ht="40.5" customHeight="1" x14ac:dyDescent="0.3">
      <c r="A4" s="164" t="s">
        <v>165</v>
      </c>
      <c r="B4" s="164"/>
      <c r="C4" s="164"/>
      <c r="D4" s="164"/>
      <c r="E4" s="164"/>
    </row>
    <row r="5" spans="1:9" ht="39" customHeight="1" x14ac:dyDescent="0.3">
      <c r="A5" s="165"/>
      <c r="B5" s="165"/>
      <c r="C5" s="165"/>
      <c r="D5" s="165"/>
      <c r="E5" s="165"/>
      <c r="F5" s="165"/>
    </row>
    <row r="6" spans="1:9" ht="36" customHeight="1" x14ac:dyDescent="0.3">
      <c r="A6" s="161" t="s">
        <v>109</v>
      </c>
      <c r="B6" s="161"/>
      <c r="C6" s="161"/>
      <c r="D6" s="161"/>
      <c r="E6" s="161"/>
    </row>
    <row r="7" spans="1:9" ht="21.75" customHeight="1" x14ac:dyDescent="0.3">
      <c r="A7" s="159"/>
      <c r="B7" s="159"/>
      <c r="C7" s="159"/>
      <c r="D7" s="159"/>
      <c r="E7" s="159"/>
    </row>
    <row r="8" spans="1:9" x14ac:dyDescent="0.2">
      <c r="A8" s="166" t="s">
        <v>0</v>
      </c>
      <c r="B8" s="168" t="s">
        <v>1</v>
      </c>
      <c r="C8" s="168" t="s">
        <v>2</v>
      </c>
      <c r="D8" s="168" t="s">
        <v>156</v>
      </c>
      <c r="E8" s="171" t="s">
        <v>3</v>
      </c>
    </row>
    <row r="9" spans="1:9" ht="84.75" customHeight="1" x14ac:dyDescent="0.2">
      <c r="A9" s="167"/>
      <c r="B9" s="169"/>
      <c r="C9" s="170"/>
      <c r="D9" s="170"/>
      <c r="E9" s="172"/>
    </row>
    <row r="10" spans="1:9" ht="60.75" x14ac:dyDescent="0.3">
      <c r="A10" s="128" t="s">
        <v>136</v>
      </c>
      <c r="B10" s="46"/>
      <c r="C10" s="47"/>
      <c r="D10" s="48"/>
      <c r="E10" s="49">
        <f>E11+E27</f>
        <v>5425.7</v>
      </c>
      <c r="F10" s="50"/>
      <c r="G10" s="137">
        <f>'[1]Бюджетная Роспись 2019_программ'!F10</f>
        <v>5277</v>
      </c>
      <c r="H10" s="50">
        <f>E10-G10</f>
        <v>148.69999999999982</v>
      </c>
      <c r="I10" s="50">
        <f>E10+E32</f>
        <v>19998.300000000003</v>
      </c>
    </row>
    <row r="11" spans="1:9" ht="18.75" x14ac:dyDescent="0.3">
      <c r="A11" s="51" t="s">
        <v>137</v>
      </c>
      <c r="B11" s="52" t="s">
        <v>4</v>
      </c>
      <c r="C11" s="53"/>
      <c r="D11" s="48"/>
      <c r="E11" s="49">
        <f>E12+E16</f>
        <v>5341.7</v>
      </c>
      <c r="F11" s="50"/>
      <c r="G11" s="137">
        <f>'[1]Бюджетная Роспись 2019_программ'!F11</f>
        <v>5193</v>
      </c>
      <c r="H11" s="50">
        <f t="shared" ref="H11:H30" si="0">E11-G11</f>
        <v>148.69999999999982</v>
      </c>
    </row>
    <row r="12" spans="1:9" ht="37.5" x14ac:dyDescent="0.3">
      <c r="A12" s="16" t="s">
        <v>5</v>
      </c>
      <c r="B12" s="54" t="s">
        <v>6</v>
      </c>
      <c r="C12" s="55"/>
      <c r="D12" s="56"/>
      <c r="E12" s="49">
        <f>E13</f>
        <v>1275.7</v>
      </c>
      <c r="F12" s="50"/>
      <c r="G12" s="137">
        <f>'[1]Бюджетная Роспись 2019_программ'!F12</f>
        <v>1224.7</v>
      </c>
      <c r="H12" s="50">
        <f t="shared" si="0"/>
        <v>51</v>
      </c>
    </row>
    <row r="13" spans="1:9" ht="18.75" x14ac:dyDescent="0.3">
      <c r="A13" s="57" t="s">
        <v>7</v>
      </c>
      <c r="B13" s="1" t="s">
        <v>6</v>
      </c>
      <c r="C13" s="1" t="s">
        <v>8</v>
      </c>
      <c r="D13" s="56"/>
      <c r="E13" s="49">
        <f>E14</f>
        <v>1275.7</v>
      </c>
      <c r="F13" s="50"/>
      <c r="G13" s="137">
        <f>'[1]Бюджетная Роспись 2019_программ'!F13</f>
        <v>1224.7</v>
      </c>
      <c r="H13" s="50">
        <f t="shared" si="0"/>
        <v>51</v>
      </c>
    </row>
    <row r="14" spans="1:9" ht="75" x14ac:dyDescent="0.3">
      <c r="A14" s="17" t="s">
        <v>9</v>
      </c>
      <c r="B14" s="6" t="s">
        <v>6</v>
      </c>
      <c r="C14" s="6" t="s">
        <v>8</v>
      </c>
      <c r="D14" s="8">
        <v>100</v>
      </c>
      <c r="E14" s="9">
        <f>E15</f>
        <v>1275.7</v>
      </c>
      <c r="F14" s="50"/>
      <c r="G14" s="137">
        <f>'[1]Бюджетная Роспись 2019_программ'!F14</f>
        <v>1224.7</v>
      </c>
      <c r="H14" s="50">
        <f t="shared" si="0"/>
        <v>51</v>
      </c>
    </row>
    <row r="15" spans="1:9" ht="37.5" x14ac:dyDescent="0.3">
      <c r="A15" s="20" t="s">
        <v>10</v>
      </c>
      <c r="B15" s="6" t="s">
        <v>6</v>
      </c>
      <c r="C15" s="6" t="s">
        <v>8</v>
      </c>
      <c r="D15" s="8">
        <v>120</v>
      </c>
      <c r="E15" s="9">
        <v>1275.7</v>
      </c>
      <c r="F15" s="50"/>
      <c r="G15" s="137">
        <f>'[1]Бюджетная Роспись 2019_программ'!F15</f>
        <v>1224.7</v>
      </c>
      <c r="H15" s="50">
        <f t="shared" si="0"/>
        <v>51</v>
      </c>
    </row>
    <row r="16" spans="1:9" s="61" customFormat="1" ht="56.25" x14ac:dyDescent="0.3">
      <c r="A16" s="15" t="s">
        <v>112</v>
      </c>
      <c r="B16" s="58" t="s">
        <v>11</v>
      </c>
      <c r="C16" s="58"/>
      <c r="D16" s="59"/>
      <c r="E16" s="60">
        <f>E17+E20</f>
        <v>4066</v>
      </c>
      <c r="F16" s="50"/>
      <c r="G16" s="137">
        <f>'[1]Бюджетная Роспись 2019_программ'!F22</f>
        <v>3968.2999999999997</v>
      </c>
      <c r="H16" s="50">
        <f t="shared" si="0"/>
        <v>97.700000000000273</v>
      </c>
    </row>
    <row r="17" spans="1:8" ht="37.5" x14ac:dyDescent="0.3">
      <c r="A17" s="131" t="s">
        <v>12</v>
      </c>
      <c r="B17" s="68" t="s">
        <v>11</v>
      </c>
      <c r="C17" s="55" t="s">
        <v>13</v>
      </c>
      <c r="D17" s="56"/>
      <c r="E17" s="49">
        <f>E18</f>
        <v>292.7</v>
      </c>
      <c r="F17" s="50"/>
      <c r="G17" s="137">
        <f>'[1]Бюджетная Роспись 2019_программ'!F23</f>
        <v>280.8</v>
      </c>
      <c r="H17" s="50">
        <f t="shared" si="0"/>
        <v>11.899999999999977</v>
      </c>
    </row>
    <row r="18" spans="1:8" ht="75" x14ac:dyDescent="0.3">
      <c r="A18" s="19" t="s">
        <v>9</v>
      </c>
      <c r="B18" s="66" t="s">
        <v>11</v>
      </c>
      <c r="C18" s="64" t="s">
        <v>13</v>
      </c>
      <c r="D18" s="67">
        <v>100</v>
      </c>
      <c r="E18" s="9">
        <f>E19</f>
        <v>292.7</v>
      </c>
      <c r="F18" s="50"/>
      <c r="G18" s="137">
        <f>'[1]Бюджетная Роспись 2019_программ'!F24</f>
        <v>280.8</v>
      </c>
      <c r="H18" s="50">
        <f t="shared" si="0"/>
        <v>11.899999999999977</v>
      </c>
    </row>
    <row r="19" spans="1:8" ht="37.5" x14ac:dyDescent="0.3">
      <c r="A19" s="20" t="s">
        <v>10</v>
      </c>
      <c r="B19" s="66" t="s">
        <v>11</v>
      </c>
      <c r="C19" s="64" t="s">
        <v>13</v>
      </c>
      <c r="D19" s="8">
        <v>120</v>
      </c>
      <c r="E19" s="9">
        <v>292.7</v>
      </c>
      <c r="F19" s="50"/>
      <c r="G19" s="137">
        <f>'[1]Бюджетная Роспись 2019_программ'!F25</f>
        <v>280.8</v>
      </c>
      <c r="H19" s="50">
        <f t="shared" si="0"/>
        <v>11.899999999999977</v>
      </c>
    </row>
    <row r="20" spans="1:8" ht="36.75" customHeight="1" x14ac:dyDescent="0.3">
      <c r="A20" s="23" t="s">
        <v>14</v>
      </c>
      <c r="B20" s="5" t="s">
        <v>11</v>
      </c>
      <c r="C20" s="5" t="s">
        <v>15</v>
      </c>
      <c r="D20" s="56"/>
      <c r="E20" s="49">
        <f>E21+E23+E25</f>
        <v>3773.3</v>
      </c>
      <c r="F20" s="50"/>
      <c r="G20" s="137">
        <f>'[1]Бюджетная Роспись 2019_программ'!F29</f>
        <v>3687.4999999999995</v>
      </c>
      <c r="H20" s="50">
        <f t="shared" si="0"/>
        <v>85.800000000000637</v>
      </c>
    </row>
    <row r="21" spans="1:8" ht="75" x14ac:dyDescent="0.3">
      <c r="A21" s="19" t="s">
        <v>9</v>
      </c>
      <c r="B21" s="66" t="s">
        <v>11</v>
      </c>
      <c r="C21" s="7" t="s">
        <v>15</v>
      </c>
      <c r="D21" s="8">
        <v>100</v>
      </c>
      <c r="E21" s="9">
        <f>E22</f>
        <v>2168.9</v>
      </c>
      <c r="F21" s="50"/>
      <c r="G21" s="137">
        <f>'[1]Бюджетная Роспись 2019_программ'!F30</f>
        <v>2083.1</v>
      </c>
      <c r="H21" s="50">
        <f t="shared" si="0"/>
        <v>85.800000000000182</v>
      </c>
    </row>
    <row r="22" spans="1:8" ht="37.5" x14ac:dyDescent="0.3">
      <c r="A22" s="20" t="s">
        <v>10</v>
      </c>
      <c r="B22" s="66" t="s">
        <v>11</v>
      </c>
      <c r="C22" s="7" t="s">
        <v>15</v>
      </c>
      <c r="D22" s="8">
        <v>120</v>
      </c>
      <c r="E22" s="9">
        <v>2168.9</v>
      </c>
      <c r="F22" s="50"/>
      <c r="G22" s="137">
        <f>'[1]Бюджетная Роспись 2019_программ'!F31</f>
        <v>2083.1</v>
      </c>
      <c r="H22" s="50">
        <f t="shared" si="0"/>
        <v>85.800000000000182</v>
      </c>
    </row>
    <row r="23" spans="1:8" ht="37.5" x14ac:dyDescent="0.3">
      <c r="A23" s="20" t="s">
        <v>111</v>
      </c>
      <c r="B23" s="66" t="s">
        <v>11</v>
      </c>
      <c r="C23" s="7" t="s">
        <v>15</v>
      </c>
      <c r="D23" s="8">
        <v>200</v>
      </c>
      <c r="E23" s="9">
        <f>E24</f>
        <v>1589.7</v>
      </c>
      <c r="F23" s="50"/>
      <c r="G23" s="50">
        <f>'[1]Бюджетная Роспись 2019_программ'!F38</f>
        <v>1589.6999999999998</v>
      </c>
      <c r="H23" s="50">
        <f t="shared" si="0"/>
        <v>0</v>
      </c>
    </row>
    <row r="24" spans="1:8" ht="37.5" x14ac:dyDescent="0.3">
      <c r="A24" s="20" t="s">
        <v>16</v>
      </c>
      <c r="B24" s="66" t="s">
        <v>11</v>
      </c>
      <c r="C24" s="7" t="s">
        <v>15</v>
      </c>
      <c r="D24" s="8">
        <v>240</v>
      </c>
      <c r="E24" s="21">
        <v>1589.7</v>
      </c>
      <c r="F24" s="50"/>
      <c r="G24" s="50">
        <f>'[1]Бюджетная Роспись 2019_программ'!F39</f>
        <v>1589.6999999999998</v>
      </c>
      <c r="H24" s="50">
        <f t="shared" si="0"/>
        <v>0</v>
      </c>
    </row>
    <row r="25" spans="1:8" ht="18.75" x14ac:dyDescent="0.3">
      <c r="A25" s="18" t="s">
        <v>17</v>
      </c>
      <c r="B25" s="66" t="s">
        <v>11</v>
      </c>
      <c r="C25" s="7" t="s">
        <v>15</v>
      </c>
      <c r="D25" s="8">
        <v>800</v>
      </c>
      <c r="E25" s="21">
        <f>E26</f>
        <v>14.7</v>
      </c>
      <c r="F25" s="50"/>
      <c r="G25" s="50">
        <f>'[1]Бюджетная Роспись 2019_программ'!F55</f>
        <v>14.7</v>
      </c>
      <c r="H25" s="50">
        <f t="shared" si="0"/>
        <v>0</v>
      </c>
    </row>
    <row r="26" spans="1:8" ht="18.75" x14ac:dyDescent="0.3">
      <c r="A26" s="18" t="s">
        <v>18</v>
      </c>
      <c r="B26" s="66" t="s">
        <v>11</v>
      </c>
      <c r="C26" s="7" t="s">
        <v>15</v>
      </c>
      <c r="D26" s="8">
        <v>850</v>
      </c>
      <c r="E26" s="21">
        <v>14.7</v>
      </c>
      <c r="F26" s="50"/>
      <c r="G26" s="50">
        <f>'[1]Бюджетная Роспись 2019_программ'!F56</f>
        <v>14.7</v>
      </c>
      <c r="H26" s="50">
        <f t="shared" si="0"/>
        <v>0</v>
      </c>
    </row>
    <row r="27" spans="1:8" ht="18.75" x14ac:dyDescent="0.3">
      <c r="A27" s="22" t="s">
        <v>138</v>
      </c>
      <c r="B27" s="68" t="s">
        <v>31</v>
      </c>
      <c r="C27" s="69"/>
      <c r="D27" s="70"/>
      <c r="E27" s="49">
        <f>E28</f>
        <v>84</v>
      </c>
      <c r="F27" s="50"/>
      <c r="G27" s="50">
        <f>'[1]Бюджетная Роспись 2019_программ'!F66</f>
        <v>84</v>
      </c>
      <c r="H27" s="50">
        <f t="shared" si="0"/>
        <v>0</v>
      </c>
    </row>
    <row r="28" spans="1:8" ht="56.25" x14ac:dyDescent="0.3">
      <c r="A28" s="14" t="s">
        <v>32</v>
      </c>
      <c r="B28" s="68" t="s">
        <v>31</v>
      </c>
      <c r="C28" s="68" t="s">
        <v>33</v>
      </c>
      <c r="D28" s="70"/>
      <c r="E28" s="71">
        <f>E29</f>
        <v>84</v>
      </c>
      <c r="F28" s="50"/>
      <c r="G28" s="50">
        <f>'[1]Бюджетная Роспись 2019_программ'!F67</f>
        <v>84</v>
      </c>
      <c r="H28" s="50">
        <f t="shared" si="0"/>
        <v>0</v>
      </c>
    </row>
    <row r="29" spans="1:8" ht="18.75" x14ac:dyDescent="0.3">
      <c r="A29" s="18" t="s">
        <v>17</v>
      </c>
      <c r="B29" s="66" t="s">
        <v>31</v>
      </c>
      <c r="C29" s="63" t="s">
        <v>33</v>
      </c>
      <c r="D29" s="29">
        <v>800</v>
      </c>
      <c r="E29" s="9">
        <f>E30</f>
        <v>84</v>
      </c>
      <c r="F29" s="50"/>
      <c r="G29" s="50">
        <f>'[1]Бюджетная Роспись 2019_программ'!F68</f>
        <v>84</v>
      </c>
      <c r="H29" s="50">
        <f t="shared" si="0"/>
        <v>0</v>
      </c>
    </row>
    <row r="30" spans="1:8" ht="18.75" x14ac:dyDescent="0.3">
      <c r="A30" s="18" t="s">
        <v>34</v>
      </c>
      <c r="B30" s="63" t="s">
        <v>31</v>
      </c>
      <c r="C30" s="63" t="s">
        <v>33</v>
      </c>
      <c r="D30" s="72">
        <v>850</v>
      </c>
      <c r="E30" s="9">
        <v>84</v>
      </c>
      <c r="F30" s="50"/>
      <c r="G30" s="50">
        <f>'[1]Бюджетная Роспись 2019_программ'!F69</f>
        <v>84</v>
      </c>
      <c r="H30" s="50">
        <f t="shared" si="0"/>
        <v>0</v>
      </c>
    </row>
    <row r="31" spans="1:8" ht="60.75" x14ac:dyDescent="0.3">
      <c r="A31" s="128" t="s">
        <v>139</v>
      </c>
      <c r="B31" s="73"/>
      <c r="C31" s="5"/>
      <c r="D31" s="74"/>
      <c r="E31" s="24">
        <f>E32+E66+E71+E79+E113+E138+E149+E165+E178</f>
        <v>83208.5</v>
      </c>
      <c r="F31" s="50"/>
      <c r="G31" s="50">
        <f>'[1]Бюджетная Роспись 2019_программ'!F73</f>
        <v>82072.800000000017</v>
      </c>
    </row>
    <row r="32" spans="1:8" ht="18.75" x14ac:dyDescent="0.3">
      <c r="A32" s="22" t="s">
        <v>19</v>
      </c>
      <c r="B32" s="54" t="s">
        <v>4</v>
      </c>
      <c r="C32" s="5"/>
      <c r="D32" s="56"/>
      <c r="E32" s="49">
        <f>E33+E51+E55</f>
        <v>14572.600000000002</v>
      </c>
      <c r="F32" s="50"/>
      <c r="G32" s="50">
        <f>'[1]Бюджетная Роспись 2019_программ'!F74</f>
        <v>14060.600000000002</v>
      </c>
      <c r="H32" s="50">
        <f>E32-G32</f>
        <v>512</v>
      </c>
    </row>
    <row r="33" spans="1:8" ht="61.5" customHeight="1" x14ac:dyDescent="0.3">
      <c r="A33" s="14" t="s">
        <v>20</v>
      </c>
      <c r="B33" s="55" t="s">
        <v>21</v>
      </c>
      <c r="C33" s="1"/>
      <c r="D33" s="75"/>
      <c r="E33" s="49">
        <f>E34+E37+E44+E46</f>
        <v>14197.900000000001</v>
      </c>
      <c r="F33" s="50"/>
      <c r="G33" s="50">
        <f>'[1]Бюджетная Роспись 2019_программ'!F75</f>
        <v>13693.100000000002</v>
      </c>
      <c r="H33" s="50">
        <f t="shared" ref="H33:H36" si="1">E33-G33</f>
        <v>504.79999999999927</v>
      </c>
    </row>
    <row r="34" spans="1:8" ht="75" x14ac:dyDescent="0.3">
      <c r="A34" s="23" t="s">
        <v>110</v>
      </c>
      <c r="B34" s="1" t="s">
        <v>21</v>
      </c>
      <c r="C34" s="1" t="s">
        <v>22</v>
      </c>
      <c r="D34" s="56"/>
      <c r="E34" s="49">
        <f>E35</f>
        <v>1275.7</v>
      </c>
      <c r="F34" s="50"/>
      <c r="G34" s="50">
        <f>'[1]Бюджетная Роспись 2019_программ'!F76</f>
        <v>1224.7</v>
      </c>
      <c r="H34" s="50">
        <f t="shared" si="1"/>
        <v>51</v>
      </c>
    </row>
    <row r="35" spans="1:8" ht="75" x14ac:dyDescent="0.3">
      <c r="A35" s="19" t="s">
        <v>9</v>
      </c>
      <c r="B35" s="6" t="s">
        <v>21</v>
      </c>
      <c r="C35" s="6" t="s">
        <v>22</v>
      </c>
      <c r="D35" s="8">
        <v>100</v>
      </c>
      <c r="E35" s="9">
        <f>E36</f>
        <v>1275.7</v>
      </c>
      <c r="F35" s="50"/>
      <c r="G35" s="50">
        <f>'[1]Бюджетная Роспись 2019_программ'!F77</f>
        <v>1224.7</v>
      </c>
      <c r="H35" s="50">
        <f t="shared" si="1"/>
        <v>51</v>
      </c>
    </row>
    <row r="36" spans="1:8" ht="37.5" x14ac:dyDescent="0.3">
      <c r="A36" s="20" t="s">
        <v>10</v>
      </c>
      <c r="B36" s="6" t="s">
        <v>21</v>
      </c>
      <c r="C36" s="6" t="s">
        <v>22</v>
      </c>
      <c r="D36" s="8">
        <v>120</v>
      </c>
      <c r="E36" s="9">
        <v>1275.7</v>
      </c>
      <c r="F36" s="50"/>
      <c r="G36" s="50">
        <f>'[1]Бюджетная Роспись 2019_программ'!F78</f>
        <v>1224.7</v>
      </c>
      <c r="H36" s="50">
        <f t="shared" si="1"/>
        <v>51</v>
      </c>
    </row>
    <row r="37" spans="1:8" ht="56.25" x14ac:dyDescent="0.3">
      <c r="A37" s="23" t="s">
        <v>23</v>
      </c>
      <c r="B37" s="5" t="s">
        <v>21</v>
      </c>
      <c r="C37" s="1" t="s">
        <v>24</v>
      </c>
      <c r="D37" s="76"/>
      <c r="E37" s="24">
        <f>E38+E40+E42</f>
        <v>10652.500000000002</v>
      </c>
      <c r="F37" s="50"/>
      <c r="G37" s="50">
        <f>'[1]Бюджетная Роспись 2019_программ'!F85</f>
        <v>10709.800000000001</v>
      </c>
      <c r="H37" s="50">
        <f>E37-G37</f>
        <v>-57.299999999999272</v>
      </c>
    </row>
    <row r="38" spans="1:8" ht="75" x14ac:dyDescent="0.3">
      <c r="A38" s="19" t="s">
        <v>9</v>
      </c>
      <c r="B38" s="6" t="s">
        <v>21</v>
      </c>
      <c r="C38" s="6" t="s">
        <v>24</v>
      </c>
      <c r="D38" s="8">
        <v>100</v>
      </c>
      <c r="E38" s="9">
        <f>E39</f>
        <v>9219.9000000000015</v>
      </c>
      <c r="F38" s="50"/>
      <c r="G38" s="50">
        <f>'[1]Бюджетная Роспись 2019_программ'!F86</f>
        <v>9277.2000000000007</v>
      </c>
      <c r="H38" s="50">
        <f t="shared" ref="H38:H41" si="2">E38-G38</f>
        <v>-57.299999999999272</v>
      </c>
    </row>
    <row r="39" spans="1:8" ht="37.5" x14ac:dyDescent="0.3">
      <c r="A39" s="20" t="s">
        <v>16</v>
      </c>
      <c r="B39" s="6" t="s">
        <v>21</v>
      </c>
      <c r="C39" s="6" t="s">
        <v>24</v>
      </c>
      <c r="D39" s="8">
        <v>120</v>
      </c>
      <c r="E39" s="9">
        <f>9669.7-66-383.8</f>
        <v>9219.9000000000015</v>
      </c>
      <c r="F39" s="50"/>
      <c r="G39" s="50">
        <f>'[1]Бюджетная Роспись 2019_программ'!F87</f>
        <v>9277.2000000000007</v>
      </c>
      <c r="H39" s="50">
        <f t="shared" si="2"/>
        <v>-57.299999999999272</v>
      </c>
    </row>
    <row r="40" spans="1:8" ht="37.5" x14ac:dyDescent="0.3">
      <c r="A40" s="20" t="s">
        <v>111</v>
      </c>
      <c r="B40" s="6" t="s">
        <v>21</v>
      </c>
      <c r="C40" s="6" t="s">
        <v>24</v>
      </c>
      <c r="D40" s="8">
        <v>200</v>
      </c>
      <c r="E40" s="9">
        <f>E41</f>
        <v>1423.6</v>
      </c>
      <c r="F40" s="50"/>
      <c r="G40" s="50">
        <f>'[1]Бюджетная Роспись 2019_программ'!F94</f>
        <v>1423.6</v>
      </c>
      <c r="H40" s="50">
        <f t="shared" si="2"/>
        <v>0</v>
      </c>
    </row>
    <row r="41" spans="1:8" ht="37.5" x14ac:dyDescent="0.3">
      <c r="A41" s="20" t="s">
        <v>16</v>
      </c>
      <c r="B41" s="6" t="s">
        <v>21</v>
      </c>
      <c r="C41" s="6" t="s">
        <v>24</v>
      </c>
      <c r="D41" s="8">
        <v>240</v>
      </c>
      <c r="E41" s="9">
        <v>1423.6</v>
      </c>
      <c r="F41" s="50"/>
      <c r="G41" s="50">
        <f>'[1]Бюджетная Роспись 2019_программ'!F95</f>
        <v>1423.6</v>
      </c>
      <c r="H41" s="50">
        <f t="shared" si="2"/>
        <v>0</v>
      </c>
    </row>
    <row r="42" spans="1:8" ht="18.75" x14ac:dyDescent="0.3">
      <c r="A42" s="18" t="s">
        <v>17</v>
      </c>
      <c r="B42" s="6" t="s">
        <v>21</v>
      </c>
      <c r="C42" s="6" t="s">
        <v>24</v>
      </c>
      <c r="D42" s="8">
        <v>800</v>
      </c>
      <c r="E42" s="9">
        <f>E43</f>
        <v>9</v>
      </c>
      <c r="F42" s="50"/>
      <c r="G42" s="50">
        <f>'[1]Бюджетная Роспись 2019_программ'!F109</f>
        <v>9</v>
      </c>
      <c r="H42" s="50">
        <f>E42-G42</f>
        <v>0</v>
      </c>
    </row>
    <row r="43" spans="1:8" ht="18.75" x14ac:dyDescent="0.3">
      <c r="A43" s="18" t="s">
        <v>18</v>
      </c>
      <c r="B43" s="6" t="s">
        <v>21</v>
      </c>
      <c r="C43" s="6" t="s">
        <v>24</v>
      </c>
      <c r="D43" s="8">
        <v>850</v>
      </c>
      <c r="E43" s="9">
        <v>9</v>
      </c>
      <c r="F43" s="50"/>
      <c r="G43" s="50">
        <f>'[1]Бюджетная Роспись 2019_программ'!F110</f>
        <v>9</v>
      </c>
      <c r="H43" s="50">
        <f>E43-G43</f>
        <v>0</v>
      </c>
    </row>
    <row r="44" spans="1:8" ht="56.25" x14ac:dyDescent="0.3">
      <c r="A44" s="26" t="s">
        <v>163</v>
      </c>
      <c r="B44" s="1" t="s">
        <v>21</v>
      </c>
      <c r="C44" s="134" t="s">
        <v>164</v>
      </c>
      <c r="D44" s="76">
        <v>100</v>
      </c>
      <c r="E44" s="49">
        <f>E45</f>
        <v>449.8</v>
      </c>
      <c r="F44" s="50"/>
      <c r="G44" s="50"/>
      <c r="H44" s="50"/>
    </row>
    <row r="45" spans="1:8" ht="37.5" x14ac:dyDescent="0.3">
      <c r="A45" s="20" t="s">
        <v>16</v>
      </c>
      <c r="B45" s="6" t="s">
        <v>21</v>
      </c>
      <c r="C45" s="80" t="s">
        <v>164</v>
      </c>
      <c r="D45" s="8">
        <v>120</v>
      </c>
      <c r="E45" s="9">
        <f>66+383.8</f>
        <v>449.8</v>
      </c>
      <c r="F45" s="50"/>
      <c r="G45" s="50"/>
      <c r="H45" s="50"/>
    </row>
    <row r="46" spans="1:8" ht="75" x14ac:dyDescent="0.3">
      <c r="A46" s="26" t="s">
        <v>113</v>
      </c>
      <c r="B46" s="135" t="s">
        <v>21</v>
      </c>
      <c r="C46" s="134" t="s">
        <v>27</v>
      </c>
      <c r="D46" s="81"/>
      <c r="E46" s="49">
        <f>E47+E49</f>
        <v>1819.9</v>
      </c>
      <c r="F46" s="50"/>
      <c r="G46" s="50">
        <f>'[1]Бюджетная Роспись 2019_программ'!F127</f>
        <v>1751.3999999999996</v>
      </c>
      <c r="H46" s="50">
        <f t="shared" ref="H46:H50" si="3">E46-G46</f>
        <v>68.500000000000455</v>
      </c>
    </row>
    <row r="47" spans="1:8" ht="75" x14ac:dyDescent="0.3">
      <c r="A47" s="28" t="s">
        <v>9</v>
      </c>
      <c r="B47" s="7" t="s">
        <v>21</v>
      </c>
      <c r="C47" s="80" t="s">
        <v>27</v>
      </c>
      <c r="D47" s="81">
        <v>100</v>
      </c>
      <c r="E47" s="9">
        <f>E48</f>
        <v>1689</v>
      </c>
      <c r="F47" s="50"/>
      <c r="G47" s="50">
        <f>'[1]Бюджетная Роспись 2019_программ'!F128</f>
        <v>1619.7999999999997</v>
      </c>
      <c r="H47" s="50">
        <f t="shared" si="3"/>
        <v>69.200000000000273</v>
      </c>
    </row>
    <row r="48" spans="1:8" ht="37.5" x14ac:dyDescent="0.3">
      <c r="A48" s="62" t="s">
        <v>10</v>
      </c>
      <c r="B48" s="7" t="s">
        <v>21</v>
      </c>
      <c r="C48" s="7" t="s">
        <v>27</v>
      </c>
      <c r="D48" s="81">
        <v>120</v>
      </c>
      <c r="E48" s="21">
        <v>1689</v>
      </c>
      <c r="F48" s="50"/>
      <c r="G48" s="50">
        <f>'[1]Бюджетная Роспись 2019_программ'!F129</f>
        <v>1619.7999999999997</v>
      </c>
      <c r="H48" s="50">
        <f t="shared" si="3"/>
        <v>69.200000000000273</v>
      </c>
    </row>
    <row r="49" spans="1:8" ht="37.5" x14ac:dyDescent="0.3">
      <c r="A49" s="20" t="s">
        <v>111</v>
      </c>
      <c r="B49" s="7" t="s">
        <v>21</v>
      </c>
      <c r="C49" s="7" t="s">
        <v>27</v>
      </c>
      <c r="D49" s="81">
        <v>200</v>
      </c>
      <c r="E49" s="21">
        <f>E50</f>
        <v>130.9</v>
      </c>
      <c r="F49" s="50"/>
      <c r="G49" s="50">
        <f>'[1]Бюджетная Роспись 2019_программ'!F139</f>
        <v>131.60000000000002</v>
      </c>
      <c r="H49" s="50">
        <f t="shared" si="3"/>
        <v>-0.70000000000001705</v>
      </c>
    </row>
    <row r="50" spans="1:8" ht="37.5" x14ac:dyDescent="0.3">
      <c r="A50" s="20" t="s">
        <v>16</v>
      </c>
      <c r="B50" s="7" t="s">
        <v>21</v>
      </c>
      <c r="C50" s="80" t="s">
        <v>27</v>
      </c>
      <c r="D50" s="81">
        <v>240</v>
      </c>
      <c r="E50" s="9">
        <v>130.9</v>
      </c>
      <c r="F50" s="50"/>
      <c r="G50" s="50">
        <f>'[1]Бюджетная Роспись 2019_программ'!F140</f>
        <v>131.60000000000002</v>
      </c>
      <c r="H50" s="50">
        <f t="shared" si="3"/>
        <v>-0.70000000000001705</v>
      </c>
    </row>
    <row r="51" spans="1:8" ht="18.75" x14ac:dyDescent="0.3">
      <c r="A51" s="82" t="s">
        <v>140</v>
      </c>
      <c r="B51" s="5" t="s">
        <v>28</v>
      </c>
      <c r="C51" s="5"/>
      <c r="D51" s="83"/>
      <c r="E51" s="24">
        <f>E52</f>
        <v>30</v>
      </c>
      <c r="F51" s="50"/>
      <c r="G51" s="50"/>
    </row>
    <row r="52" spans="1:8" ht="18.75" x14ac:dyDescent="0.3">
      <c r="A52" s="82" t="s">
        <v>141</v>
      </c>
      <c r="B52" s="5" t="s">
        <v>28</v>
      </c>
      <c r="C52" s="1" t="s">
        <v>29</v>
      </c>
      <c r="D52" s="83"/>
      <c r="E52" s="49">
        <f>E53</f>
        <v>30</v>
      </c>
      <c r="F52" s="50"/>
      <c r="G52" s="50"/>
    </row>
    <row r="53" spans="1:8" ht="18.75" x14ac:dyDescent="0.3">
      <c r="A53" s="84" t="s">
        <v>17</v>
      </c>
      <c r="B53" s="7" t="s">
        <v>28</v>
      </c>
      <c r="C53" s="6" t="s">
        <v>29</v>
      </c>
      <c r="D53" s="81">
        <v>800</v>
      </c>
      <c r="E53" s="9">
        <f>E54</f>
        <v>30</v>
      </c>
      <c r="F53" s="50"/>
      <c r="G53" s="50"/>
    </row>
    <row r="54" spans="1:8" ht="18.75" x14ac:dyDescent="0.3">
      <c r="A54" s="84" t="s">
        <v>30</v>
      </c>
      <c r="B54" s="7" t="s">
        <v>28</v>
      </c>
      <c r="C54" s="6" t="s">
        <v>29</v>
      </c>
      <c r="D54" s="81">
        <v>870</v>
      </c>
      <c r="E54" s="9">
        <v>30</v>
      </c>
      <c r="F54" s="50"/>
      <c r="G54" s="50"/>
    </row>
    <row r="55" spans="1:8" ht="18.75" x14ac:dyDescent="0.3">
      <c r="A55" s="22" t="s">
        <v>138</v>
      </c>
      <c r="B55" s="1" t="s">
        <v>31</v>
      </c>
      <c r="C55" s="6"/>
      <c r="D55" s="65"/>
      <c r="E55" s="49">
        <f>E57+E60+E63</f>
        <v>344.7</v>
      </c>
      <c r="F55" s="129">
        <f>F56+F71</f>
        <v>0</v>
      </c>
      <c r="G55" s="50">
        <f>'[1]Бюджетная Роспись 2019_программ'!F155</f>
        <v>337.5</v>
      </c>
      <c r="H55" s="50">
        <f>E55-G55</f>
        <v>7.1999999999999886</v>
      </c>
    </row>
    <row r="56" spans="1:8" ht="18.75" x14ac:dyDescent="0.3">
      <c r="A56" s="22" t="s">
        <v>150</v>
      </c>
      <c r="B56" s="68" t="s">
        <v>31</v>
      </c>
      <c r="C56" s="63"/>
      <c r="D56" s="139"/>
      <c r="E56" s="49">
        <f t="shared" ref="E56:F58" si="4">E57</f>
        <v>200</v>
      </c>
      <c r="F56" s="49">
        <f t="shared" si="4"/>
        <v>0</v>
      </c>
      <c r="G56" s="50">
        <f>'[1]Бюджетная Роспись 2019_программ'!F156</f>
        <v>200</v>
      </c>
      <c r="H56" s="50">
        <f t="shared" ref="H56:H78" si="5">E56-G56</f>
        <v>0</v>
      </c>
    </row>
    <row r="57" spans="1:8" ht="112.5" x14ac:dyDescent="0.3">
      <c r="A57" s="138" t="s">
        <v>151</v>
      </c>
      <c r="B57" s="68" t="s">
        <v>31</v>
      </c>
      <c r="C57" s="68" t="s">
        <v>152</v>
      </c>
      <c r="D57" s="140"/>
      <c r="E57" s="49">
        <f t="shared" si="4"/>
        <v>200</v>
      </c>
      <c r="F57" s="130">
        <f t="shared" si="4"/>
        <v>0</v>
      </c>
      <c r="G57" s="50">
        <f>'[1]Бюджетная Роспись 2019_программ'!F157</f>
        <v>200</v>
      </c>
      <c r="H57" s="50">
        <f t="shared" si="5"/>
        <v>0</v>
      </c>
    </row>
    <row r="58" spans="1:8" ht="18.75" x14ac:dyDescent="0.3">
      <c r="A58" s="18" t="s">
        <v>17</v>
      </c>
      <c r="B58" s="63" t="s">
        <v>31</v>
      </c>
      <c r="C58" s="63" t="s">
        <v>152</v>
      </c>
      <c r="D58" s="72">
        <v>800</v>
      </c>
      <c r="E58" s="9">
        <f t="shared" si="4"/>
        <v>200</v>
      </c>
      <c r="F58" s="130">
        <f t="shared" si="4"/>
        <v>0</v>
      </c>
      <c r="G58" s="50">
        <f>'[1]Бюджетная Роспись 2019_программ'!F158</f>
        <v>200</v>
      </c>
      <c r="H58" s="50">
        <f t="shared" si="5"/>
        <v>0</v>
      </c>
    </row>
    <row r="59" spans="1:8" ht="18.75" x14ac:dyDescent="0.3">
      <c r="A59" s="18" t="s">
        <v>153</v>
      </c>
      <c r="B59" s="63" t="s">
        <v>31</v>
      </c>
      <c r="C59" s="63" t="s">
        <v>152</v>
      </c>
      <c r="D59" s="72">
        <v>830</v>
      </c>
      <c r="E59" s="9">
        <v>200</v>
      </c>
      <c r="F59" s="130">
        <f>F60</f>
        <v>0</v>
      </c>
      <c r="G59" s="50">
        <f>'[1]Бюджетная Роспись 2019_программ'!F159</f>
        <v>200</v>
      </c>
      <c r="H59" s="50">
        <f t="shared" si="5"/>
        <v>0</v>
      </c>
    </row>
    <row r="60" spans="1:8" ht="18.75" x14ac:dyDescent="0.3">
      <c r="A60" s="141" t="s">
        <v>154</v>
      </c>
      <c r="B60" s="1" t="s">
        <v>31</v>
      </c>
      <c r="C60" s="1" t="s">
        <v>155</v>
      </c>
      <c r="D60" s="76"/>
      <c r="E60" s="143">
        <f>E61</f>
        <v>137.5</v>
      </c>
      <c r="F60" s="133"/>
      <c r="G60" s="50">
        <f>'[1]Бюджетная Роспись 2019_программ'!F163</f>
        <v>137.5</v>
      </c>
      <c r="H60" s="50">
        <f t="shared" si="5"/>
        <v>0</v>
      </c>
    </row>
    <row r="61" spans="1:8" ht="19.5" customHeight="1" x14ac:dyDescent="0.3">
      <c r="A61" s="20" t="s">
        <v>111</v>
      </c>
      <c r="B61" s="7" t="s">
        <v>31</v>
      </c>
      <c r="C61" s="6" t="s">
        <v>155</v>
      </c>
      <c r="D61" s="81">
        <v>200</v>
      </c>
      <c r="E61" s="142">
        <f>E62</f>
        <v>137.5</v>
      </c>
      <c r="F61" s="132" t="e">
        <f>F62</f>
        <v>#REF!</v>
      </c>
      <c r="G61" s="50">
        <f>'[1]Бюджетная Роспись 2019_программ'!F164</f>
        <v>137.5</v>
      </c>
      <c r="H61" s="50">
        <f t="shared" si="5"/>
        <v>0</v>
      </c>
    </row>
    <row r="62" spans="1:8" ht="19.5" customHeight="1" x14ac:dyDescent="0.3">
      <c r="A62" s="20" t="s">
        <v>16</v>
      </c>
      <c r="B62" s="7" t="s">
        <v>31</v>
      </c>
      <c r="C62" s="6" t="s">
        <v>155</v>
      </c>
      <c r="D62" s="81">
        <v>240</v>
      </c>
      <c r="E62" s="9">
        <v>137.5</v>
      </c>
      <c r="F62" s="130" t="e">
        <f>#REF!</f>
        <v>#REF!</v>
      </c>
      <c r="G62" s="50">
        <f>'[1]Бюджетная Роспись 2019_программ'!F165</f>
        <v>137.5</v>
      </c>
      <c r="H62" s="50">
        <f t="shared" si="5"/>
        <v>0</v>
      </c>
    </row>
    <row r="63" spans="1:8" ht="19.5" customHeight="1" x14ac:dyDescent="0.3">
      <c r="A63" s="25" t="s">
        <v>25</v>
      </c>
      <c r="B63" s="5" t="s">
        <v>31</v>
      </c>
      <c r="C63" s="5" t="s">
        <v>26</v>
      </c>
      <c r="D63" s="77"/>
      <c r="E63" s="24">
        <f>E64</f>
        <v>7.2</v>
      </c>
      <c r="F63" s="160"/>
      <c r="G63" s="50"/>
      <c r="H63" s="50"/>
    </row>
    <row r="64" spans="1:8" ht="19.5" customHeight="1" x14ac:dyDescent="0.3">
      <c r="A64" s="20" t="s">
        <v>111</v>
      </c>
      <c r="B64" s="7" t="s">
        <v>31</v>
      </c>
      <c r="C64" s="7" t="s">
        <v>26</v>
      </c>
      <c r="D64" s="78">
        <v>200</v>
      </c>
      <c r="E64" s="9">
        <f>E65</f>
        <v>7.2</v>
      </c>
      <c r="F64" s="160"/>
      <c r="G64" s="50"/>
      <c r="H64" s="50"/>
    </row>
    <row r="65" spans="1:8" ht="19.5" customHeight="1" x14ac:dyDescent="0.3">
      <c r="A65" s="79" t="s">
        <v>16</v>
      </c>
      <c r="B65" s="7" t="s">
        <v>31</v>
      </c>
      <c r="C65" s="7" t="s">
        <v>26</v>
      </c>
      <c r="D65" s="77">
        <v>240</v>
      </c>
      <c r="E65" s="9">
        <v>7.2</v>
      </c>
      <c r="F65" s="160"/>
      <c r="G65" s="50"/>
      <c r="H65" s="50"/>
    </row>
    <row r="66" spans="1:8" ht="37.5" x14ac:dyDescent="0.3">
      <c r="A66" s="14" t="s">
        <v>44</v>
      </c>
      <c r="B66" s="85" t="s">
        <v>45</v>
      </c>
      <c r="C66" s="1"/>
      <c r="D66" s="29"/>
      <c r="E66" s="24">
        <f>E67</f>
        <v>50</v>
      </c>
      <c r="F66" s="50"/>
      <c r="G66" s="50">
        <f>'[1]Бюджетная Роспись 2019_программ'!F169</f>
        <v>50</v>
      </c>
      <c r="H66" s="50">
        <f t="shared" si="5"/>
        <v>0</v>
      </c>
    </row>
    <row r="67" spans="1:8" ht="44.25" customHeight="1" x14ac:dyDescent="0.3">
      <c r="A67" s="14" t="s">
        <v>115</v>
      </c>
      <c r="B67" s="85" t="s">
        <v>46</v>
      </c>
      <c r="C67" s="1"/>
      <c r="D67" s="29"/>
      <c r="E67" s="49">
        <f>E68</f>
        <v>50</v>
      </c>
      <c r="F67" s="50"/>
      <c r="G67" s="50">
        <f>'[1]Бюджетная Роспись 2019_программ'!F170</f>
        <v>50</v>
      </c>
      <c r="H67" s="50">
        <f t="shared" si="5"/>
        <v>0</v>
      </c>
    </row>
    <row r="68" spans="1:8" ht="93.75" x14ac:dyDescent="0.3">
      <c r="A68" s="14" t="s">
        <v>106</v>
      </c>
      <c r="B68" s="1" t="s">
        <v>46</v>
      </c>
      <c r="C68" s="1" t="s">
        <v>47</v>
      </c>
      <c r="D68" s="56"/>
      <c r="E68" s="49">
        <f>E69</f>
        <v>50</v>
      </c>
      <c r="F68" s="50"/>
      <c r="G68" s="50">
        <f>'[1]Бюджетная Роспись 2019_программ'!F171</f>
        <v>50</v>
      </c>
      <c r="H68" s="50">
        <f t="shared" si="5"/>
        <v>0</v>
      </c>
    </row>
    <row r="69" spans="1:8" ht="37.5" x14ac:dyDescent="0.3">
      <c r="A69" s="20" t="s">
        <v>111</v>
      </c>
      <c r="B69" s="6" t="s">
        <v>46</v>
      </c>
      <c r="C69" s="6" t="s">
        <v>47</v>
      </c>
      <c r="D69" s="29">
        <v>200</v>
      </c>
      <c r="E69" s="86">
        <f>E70</f>
        <v>50</v>
      </c>
      <c r="F69" s="50"/>
      <c r="G69" s="50">
        <f>'[1]Бюджетная Роспись 2019_программ'!F172</f>
        <v>50</v>
      </c>
      <c r="H69" s="50">
        <f t="shared" si="5"/>
        <v>0</v>
      </c>
    </row>
    <row r="70" spans="1:8" ht="37.5" x14ac:dyDescent="0.3">
      <c r="A70" s="20" t="s">
        <v>16</v>
      </c>
      <c r="B70" s="6" t="s">
        <v>46</v>
      </c>
      <c r="C70" s="6" t="s">
        <v>142</v>
      </c>
      <c r="D70" s="29">
        <v>240</v>
      </c>
      <c r="E70" s="30">
        <v>50</v>
      </c>
      <c r="F70" s="50"/>
      <c r="G70" s="50">
        <f>'[1]Бюджетная Роспись 2019_программ'!F173</f>
        <v>50</v>
      </c>
      <c r="H70" s="50">
        <f t="shared" si="5"/>
        <v>0</v>
      </c>
    </row>
    <row r="71" spans="1:8" ht="18.75" x14ac:dyDescent="0.3">
      <c r="A71" s="22" t="s">
        <v>103</v>
      </c>
      <c r="B71" s="1" t="s">
        <v>102</v>
      </c>
      <c r="C71" s="1"/>
      <c r="D71" s="3"/>
      <c r="E71" s="4">
        <f>E72</f>
        <v>741.8</v>
      </c>
      <c r="F71" s="50"/>
      <c r="G71" s="50">
        <f>'[1]Бюджетная Роспись 2019_программ'!F181</f>
        <v>741.8</v>
      </c>
      <c r="H71" s="50">
        <f t="shared" si="5"/>
        <v>0</v>
      </c>
    </row>
    <row r="72" spans="1:8" ht="18.75" x14ac:dyDescent="0.3">
      <c r="A72" s="22" t="s">
        <v>105</v>
      </c>
      <c r="B72" s="1" t="s">
        <v>104</v>
      </c>
      <c r="C72" s="1"/>
      <c r="D72" s="3"/>
      <c r="E72" s="4">
        <f>E74</f>
        <v>741.8</v>
      </c>
      <c r="F72" s="50"/>
      <c r="G72" s="50">
        <f>'[1]Бюджетная Роспись 2019_программ'!F182</f>
        <v>741.8</v>
      </c>
      <c r="H72" s="50">
        <f t="shared" si="5"/>
        <v>0</v>
      </c>
    </row>
    <row r="73" spans="1:8" ht="56.25" x14ac:dyDescent="0.3">
      <c r="A73" s="31" t="s">
        <v>52</v>
      </c>
      <c r="B73" s="1" t="s">
        <v>104</v>
      </c>
      <c r="C73" s="1"/>
      <c r="D73" s="3"/>
      <c r="E73" s="4">
        <f>E74</f>
        <v>741.8</v>
      </c>
      <c r="F73" s="50"/>
      <c r="G73" s="50">
        <f>'[1]Бюджетная Роспись 2019_программ'!F183</f>
        <v>741.8</v>
      </c>
      <c r="H73" s="50">
        <f t="shared" si="5"/>
        <v>0</v>
      </c>
    </row>
    <row r="74" spans="1:8" ht="56.25" x14ac:dyDescent="0.3">
      <c r="A74" s="32" t="s">
        <v>101</v>
      </c>
      <c r="B74" s="1" t="s">
        <v>104</v>
      </c>
      <c r="C74" s="5" t="s">
        <v>70</v>
      </c>
      <c r="D74" s="3"/>
      <c r="E74" s="4">
        <f>E75+E77</f>
        <v>741.8</v>
      </c>
      <c r="F74" s="50"/>
      <c r="G74" s="50">
        <f>'[1]Бюджетная Роспись 2019_программ'!F184</f>
        <v>741.8</v>
      </c>
      <c r="H74" s="50">
        <f t="shared" si="5"/>
        <v>0</v>
      </c>
    </row>
    <row r="75" spans="1:8" ht="75" x14ac:dyDescent="0.3">
      <c r="A75" s="33" t="s">
        <v>9</v>
      </c>
      <c r="B75" s="6" t="s">
        <v>104</v>
      </c>
      <c r="C75" s="7" t="s">
        <v>70</v>
      </c>
      <c r="D75" s="8">
        <v>100</v>
      </c>
      <c r="E75" s="9">
        <f>E76</f>
        <v>610.4</v>
      </c>
      <c r="F75" s="50"/>
      <c r="G75" s="50">
        <f>'[1]Бюджетная Роспись 2019_программ'!F185</f>
        <v>610.4</v>
      </c>
      <c r="H75" s="50">
        <f t="shared" si="5"/>
        <v>0</v>
      </c>
    </row>
    <row r="76" spans="1:8" ht="18.75" x14ac:dyDescent="0.3">
      <c r="A76" s="34" t="s">
        <v>64</v>
      </c>
      <c r="B76" s="6" t="s">
        <v>104</v>
      </c>
      <c r="C76" s="7" t="s">
        <v>70</v>
      </c>
      <c r="D76" s="8">
        <v>110</v>
      </c>
      <c r="E76" s="9">
        <v>610.4</v>
      </c>
      <c r="F76" s="50"/>
      <c r="G76" s="50">
        <f>'[1]Бюджетная Роспись 2019_программ'!F186</f>
        <v>610.4</v>
      </c>
      <c r="H76" s="50">
        <f t="shared" si="5"/>
        <v>0</v>
      </c>
    </row>
    <row r="77" spans="1:8" ht="37.5" x14ac:dyDescent="0.3">
      <c r="A77" s="20" t="s">
        <v>111</v>
      </c>
      <c r="B77" s="6" t="s">
        <v>104</v>
      </c>
      <c r="C77" s="7" t="s">
        <v>70</v>
      </c>
      <c r="D77" s="8">
        <v>200</v>
      </c>
      <c r="E77" s="9">
        <f>E78</f>
        <v>131.4</v>
      </c>
      <c r="F77" s="50"/>
      <c r="G77" s="50">
        <f>'[1]Бюджетная Роспись 2019_программ'!F193</f>
        <v>131.4</v>
      </c>
      <c r="H77" s="50">
        <f t="shared" si="5"/>
        <v>0</v>
      </c>
    </row>
    <row r="78" spans="1:8" ht="37.5" x14ac:dyDescent="0.3">
      <c r="A78" s="20" t="s">
        <v>16</v>
      </c>
      <c r="B78" s="6" t="s">
        <v>104</v>
      </c>
      <c r="C78" s="7" t="s">
        <v>70</v>
      </c>
      <c r="D78" s="8">
        <v>240</v>
      </c>
      <c r="E78" s="21">
        <v>131.4</v>
      </c>
      <c r="F78" s="50"/>
      <c r="G78" s="50">
        <f>'[1]Бюджетная Роспись 2019_программ'!F194</f>
        <v>131.4</v>
      </c>
      <c r="H78" s="50">
        <f t="shared" si="5"/>
        <v>0</v>
      </c>
    </row>
    <row r="79" spans="1:8" ht="18.75" x14ac:dyDescent="0.3">
      <c r="A79" s="22" t="s">
        <v>48</v>
      </c>
      <c r="B79" s="1" t="s">
        <v>49</v>
      </c>
      <c r="C79" s="1"/>
      <c r="D79" s="87"/>
      <c r="E79" s="24">
        <f>E80</f>
        <v>32598.1</v>
      </c>
      <c r="F79" s="50"/>
      <c r="G79" s="50">
        <f>'[1]Бюджетная Роспись 2019_программ'!F204</f>
        <v>32276.9</v>
      </c>
      <c r="H79" s="50">
        <f>E79-G79</f>
        <v>321.19999999999709</v>
      </c>
    </row>
    <row r="80" spans="1:8" ht="18" customHeight="1" x14ac:dyDescent="0.3">
      <c r="A80" s="88" t="s">
        <v>50</v>
      </c>
      <c r="B80" s="5" t="s">
        <v>51</v>
      </c>
      <c r="C80" s="5"/>
      <c r="D80" s="87"/>
      <c r="E80" s="89">
        <f>E81+E88</f>
        <v>32598.1</v>
      </c>
      <c r="F80" s="50"/>
      <c r="G80" s="50">
        <f>'[1]Бюджетная Роспись 2019_программ'!F205</f>
        <v>23376.5</v>
      </c>
      <c r="H80" s="50">
        <f t="shared" ref="H80:H143" si="6">E80-G80</f>
        <v>9221.5999999999985</v>
      </c>
    </row>
    <row r="81" spans="1:8" ht="54" customHeight="1" x14ac:dyDescent="0.3">
      <c r="A81" s="14" t="s">
        <v>108</v>
      </c>
      <c r="B81" s="144" t="s">
        <v>51</v>
      </c>
      <c r="C81" s="145" t="s">
        <v>63</v>
      </c>
      <c r="D81" s="146"/>
      <c r="E81" s="147">
        <f>E82+E84+E86</f>
        <v>9221.6</v>
      </c>
      <c r="F81" s="50"/>
      <c r="G81" s="50"/>
      <c r="H81" s="50"/>
    </row>
    <row r="82" spans="1:8" ht="84" customHeight="1" x14ac:dyDescent="0.3">
      <c r="A82" s="20" t="s">
        <v>9</v>
      </c>
      <c r="B82" s="148" t="s">
        <v>51</v>
      </c>
      <c r="C82" s="148" t="s">
        <v>63</v>
      </c>
      <c r="D82" s="40">
        <v>100</v>
      </c>
      <c r="E82" s="149">
        <f>E83</f>
        <v>8066.8</v>
      </c>
      <c r="F82" s="50"/>
      <c r="G82" s="50"/>
      <c r="H82" s="50"/>
    </row>
    <row r="83" spans="1:8" ht="18" customHeight="1" x14ac:dyDescent="0.3">
      <c r="A83" s="18" t="s">
        <v>64</v>
      </c>
      <c r="B83" s="148" t="s">
        <v>51</v>
      </c>
      <c r="C83" s="148" t="s">
        <v>63</v>
      </c>
      <c r="D83" s="40">
        <v>110</v>
      </c>
      <c r="E83" s="149">
        <v>8066.8</v>
      </c>
      <c r="F83" s="50"/>
      <c r="G83" s="50"/>
      <c r="H83" s="50"/>
    </row>
    <row r="84" spans="1:8" ht="48" customHeight="1" x14ac:dyDescent="0.3">
      <c r="A84" s="20" t="s">
        <v>111</v>
      </c>
      <c r="B84" s="150" t="s">
        <v>51</v>
      </c>
      <c r="C84" s="150" t="s">
        <v>63</v>
      </c>
      <c r="D84" s="40">
        <v>200</v>
      </c>
      <c r="E84" s="151">
        <f>E85</f>
        <v>833.8</v>
      </c>
      <c r="F84" s="50"/>
      <c r="G84" s="50"/>
      <c r="H84" s="50"/>
    </row>
    <row r="85" spans="1:8" ht="18" customHeight="1" x14ac:dyDescent="0.3">
      <c r="A85" s="20" t="s">
        <v>16</v>
      </c>
      <c r="B85" s="150" t="s">
        <v>51</v>
      </c>
      <c r="C85" s="150" t="s">
        <v>63</v>
      </c>
      <c r="D85" s="40">
        <v>240</v>
      </c>
      <c r="E85" s="151">
        <v>833.8</v>
      </c>
      <c r="F85" s="50"/>
      <c r="G85" s="50"/>
      <c r="H85" s="50"/>
    </row>
    <row r="86" spans="1:8" ht="18" customHeight="1" x14ac:dyDescent="0.3">
      <c r="A86" s="152" t="s">
        <v>17</v>
      </c>
      <c r="B86" s="150" t="s">
        <v>51</v>
      </c>
      <c r="C86" s="150" t="s">
        <v>63</v>
      </c>
      <c r="D86" s="40">
        <v>800</v>
      </c>
      <c r="E86" s="151">
        <f>E87</f>
        <v>321</v>
      </c>
      <c r="F86" s="50"/>
      <c r="G86" s="50"/>
      <c r="H86" s="50"/>
    </row>
    <row r="87" spans="1:8" ht="18" customHeight="1" x14ac:dyDescent="0.3">
      <c r="A87" s="152" t="s">
        <v>18</v>
      </c>
      <c r="B87" s="150" t="s">
        <v>51</v>
      </c>
      <c r="C87" s="150" t="s">
        <v>63</v>
      </c>
      <c r="D87" s="40">
        <v>850</v>
      </c>
      <c r="E87" s="151">
        <v>321</v>
      </c>
      <c r="F87" s="50"/>
      <c r="G87" s="50"/>
      <c r="H87" s="50"/>
    </row>
    <row r="88" spans="1:8" ht="60.75" customHeight="1" x14ac:dyDescent="0.3">
      <c r="A88" s="31" t="s">
        <v>52</v>
      </c>
      <c r="B88" s="5" t="s">
        <v>51</v>
      </c>
      <c r="C88" s="5"/>
      <c r="D88" s="87"/>
      <c r="E88" s="89">
        <f>E89+E92+E95+E98+E101+E104+E107+E110</f>
        <v>23376.5</v>
      </c>
      <c r="F88" s="50"/>
      <c r="G88" s="50">
        <f>'[1]Бюджетная Роспись 2019_программ'!F206</f>
        <v>23376.5</v>
      </c>
      <c r="H88" s="50">
        <f t="shared" si="6"/>
        <v>0</v>
      </c>
    </row>
    <row r="89" spans="1:8" ht="54" customHeight="1" x14ac:dyDescent="0.3">
      <c r="A89" s="23" t="s">
        <v>53</v>
      </c>
      <c r="B89" s="5" t="s">
        <v>51</v>
      </c>
      <c r="C89" s="5" t="s">
        <v>54</v>
      </c>
      <c r="D89" s="87"/>
      <c r="E89" s="89">
        <f>E90</f>
        <v>4953</v>
      </c>
      <c r="F89" s="50"/>
      <c r="G89" s="50">
        <f>'[1]Бюджетная Роспись 2019_программ'!F207</f>
        <v>2500</v>
      </c>
      <c r="H89" s="50">
        <f t="shared" si="6"/>
        <v>2453</v>
      </c>
    </row>
    <row r="90" spans="1:8" ht="37.5" x14ac:dyDescent="0.3">
      <c r="A90" s="20" t="s">
        <v>143</v>
      </c>
      <c r="B90" s="7" t="s">
        <v>51</v>
      </c>
      <c r="C90" s="7" t="s">
        <v>54</v>
      </c>
      <c r="D90" s="29">
        <v>200</v>
      </c>
      <c r="E90" s="9">
        <f>E91</f>
        <v>4953</v>
      </c>
      <c r="F90" s="50"/>
      <c r="G90" s="50">
        <f>'[1]Бюджетная Роспись 2019_программ'!F208</f>
        <v>2500</v>
      </c>
      <c r="H90" s="50">
        <f t="shared" si="6"/>
        <v>2453</v>
      </c>
    </row>
    <row r="91" spans="1:8" ht="37.5" x14ac:dyDescent="0.3">
      <c r="A91" s="20" t="s">
        <v>16</v>
      </c>
      <c r="B91" s="7" t="s">
        <v>51</v>
      </c>
      <c r="C91" s="7" t="s">
        <v>54</v>
      </c>
      <c r="D91" s="29">
        <v>240</v>
      </c>
      <c r="E91" s="90">
        <f>2500+2453</f>
        <v>4953</v>
      </c>
      <c r="F91" s="50"/>
      <c r="G91" s="50">
        <f>'[1]Бюджетная Роспись 2019_программ'!F209</f>
        <v>2500</v>
      </c>
      <c r="H91" s="50">
        <f t="shared" si="6"/>
        <v>2453</v>
      </c>
    </row>
    <row r="92" spans="1:8" s="39" customFormat="1" ht="37.5" hidden="1" x14ac:dyDescent="0.3">
      <c r="A92" s="14" t="s">
        <v>123</v>
      </c>
      <c r="B92" s="41" t="s">
        <v>51</v>
      </c>
      <c r="C92" s="41" t="s">
        <v>122</v>
      </c>
      <c r="D92" s="40"/>
      <c r="E92" s="91">
        <f>SUM(E93)</f>
        <v>0</v>
      </c>
      <c r="G92" s="50"/>
      <c r="H92" s="50">
        <f t="shared" si="6"/>
        <v>0</v>
      </c>
    </row>
    <row r="93" spans="1:8" s="39" customFormat="1" ht="37.5" hidden="1" x14ac:dyDescent="0.3">
      <c r="A93" s="20" t="s">
        <v>111</v>
      </c>
      <c r="B93" s="42" t="s">
        <v>51</v>
      </c>
      <c r="C93" s="42" t="s">
        <v>122</v>
      </c>
      <c r="D93" s="40">
        <v>200</v>
      </c>
      <c r="E93" s="92">
        <f>SUM(E94)</f>
        <v>0</v>
      </c>
      <c r="G93" s="50"/>
      <c r="H93" s="50">
        <f t="shared" si="6"/>
        <v>0</v>
      </c>
    </row>
    <row r="94" spans="1:8" s="39" customFormat="1" ht="37.5" hidden="1" x14ac:dyDescent="0.3">
      <c r="A94" s="20" t="s">
        <v>16</v>
      </c>
      <c r="B94" s="42" t="s">
        <v>51</v>
      </c>
      <c r="C94" s="42" t="s">
        <v>122</v>
      </c>
      <c r="D94" s="40">
        <v>240</v>
      </c>
      <c r="E94" s="93">
        <f>837.9-0.3-837.6</f>
        <v>0</v>
      </c>
      <c r="G94" s="50"/>
      <c r="H94" s="50">
        <f t="shared" si="6"/>
        <v>0</v>
      </c>
    </row>
    <row r="95" spans="1:8" ht="18.75" x14ac:dyDescent="0.3">
      <c r="A95" s="22" t="s">
        <v>55</v>
      </c>
      <c r="B95" s="5" t="s">
        <v>51</v>
      </c>
      <c r="C95" s="5" t="s">
        <v>56</v>
      </c>
      <c r="D95" s="87"/>
      <c r="E95" s="49">
        <f>E96</f>
        <v>800</v>
      </c>
      <c r="F95" s="50"/>
      <c r="G95" s="50">
        <f>'[1]Бюджетная Роспись 2019_программ'!F213</f>
        <v>800</v>
      </c>
      <c r="H95" s="50">
        <f t="shared" si="6"/>
        <v>0</v>
      </c>
    </row>
    <row r="96" spans="1:8" ht="37.5" x14ac:dyDescent="0.3">
      <c r="A96" s="20" t="s">
        <v>111</v>
      </c>
      <c r="B96" s="7" t="s">
        <v>51</v>
      </c>
      <c r="C96" s="7" t="s">
        <v>56</v>
      </c>
      <c r="D96" s="29">
        <v>200</v>
      </c>
      <c r="E96" s="9">
        <f>E97</f>
        <v>800</v>
      </c>
      <c r="F96" s="50"/>
      <c r="G96" s="50">
        <f>'[1]Бюджетная Роспись 2019_программ'!F214</f>
        <v>800</v>
      </c>
      <c r="H96" s="50">
        <f t="shared" si="6"/>
        <v>0</v>
      </c>
    </row>
    <row r="97" spans="1:8" ht="37.5" x14ac:dyDescent="0.3">
      <c r="A97" s="20" t="s">
        <v>16</v>
      </c>
      <c r="B97" s="7" t="s">
        <v>51</v>
      </c>
      <c r="C97" s="7" t="s">
        <v>56</v>
      </c>
      <c r="D97" s="29">
        <v>240</v>
      </c>
      <c r="E97" s="94">
        <v>800</v>
      </c>
      <c r="F97" s="50"/>
      <c r="G97" s="50">
        <f>'[1]Бюджетная Роспись 2019_программ'!F215</f>
        <v>800</v>
      </c>
      <c r="H97" s="50">
        <f t="shared" si="6"/>
        <v>0</v>
      </c>
    </row>
    <row r="98" spans="1:8" ht="75" x14ac:dyDescent="0.3">
      <c r="A98" s="23" t="s">
        <v>144</v>
      </c>
      <c r="B98" s="5" t="s">
        <v>51</v>
      </c>
      <c r="C98" s="5" t="s">
        <v>57</v>
      </c>
      <c r="D98" s="87"/>
      <c r="E98" s="24">
        <f>E99</f>
        <v>500</v>
      </c>
      <c r="F98" s="50"/>
      <c r="G98" s="50">
        <f>'[1]Бюджетная Роспись 2019_программ'!F222</f>
        <v>500</v>
      </c>
      <c r="H98" s="50">
        <f t="shared" si="6"/>
        <v>0</v>
      </c>
    </row>
    <row r="99" spans="1:8" ht="37.5" x14ac:dyDescent="0.3">
      <c r="A99" s="20" t="s">
        <v>111</v>
      </c>
      <c r="B99" s="7" t="s">
        <v>51</v>
      </c>
      <c r="C99" s="7" t="s">
        <v>57</v>
      </c>
      <c r="D99" s="29">
        <v>200</v>
      </c>
      <c r="E99" s="9">
        <f>E100</f>
        <v>500</v>
      </c>
      <c r="F99" s="50"/>
      <c r="G99" s="50">
        <f>'[1]Бюджетная Роспись 2019_программ'!F223</f>
        <v>500</v>
      </c>
      <c r="H99" s="50">
        <f t="shared" si="6"/>
        <v>0</v>
      </c>
    </row>
    <row r="100" spans="1:8" ht="37.5" x14ac:dyDescent="0.3">
      <c r="A100" s="20" t="s">
        <v>16</v>
      </c>
      <c r="B100" s="7" t="s">
        <v>51</v>
      </c>
      <c r="C100" s="7" t="s">
        <v>57</v>
      </c>
      <c r="D100" s="29">
        <v>240</v>
      </c>
      <c r="E100" s="90">
        <v>500</v>
      </c>
      <c r="F100" s="50"/>
      <c r="G100" s="50">
        <f>'[1]Бюджетная Роспись 2019_программ'!F224</f>
        <v>500</v>
      </c>
      <c r="H100" s="50">
        <f t="shared" si="6"/>
        <v>0</v>
      </c>
    </row>
    <row r="101" spans="1:8" ht="180" customHeight="1" x14ac:dyDescent="0.3">
      <c r="A101" s="14" t="s">
        <v>128</v>
      </c>
      <c r="B101" s="5" t="s">
        <v>51</v>
      </c>
      <c r="C101" s="5" t="s">
        <v>58</v>
      </c>
      <c r="D101" s="87"/>
      <c r="E101" s="49">
        <f>E102</f>
        <v>7000</v>
      </c>
      <c r="F101" s="50"/>
      <c r="G101" s="50">
        <f>'[1]Бюджетная Роспись 2019_программ'!F228</f>
        <v>7000</v>
      </c>
      <c r="H101" s="50">
        <f t="shared" si="6"/>
        <v>0</v>
      </c>
    </row>
    <row r="102" spans="1:8" ht="37.5" x14ac:dyDescent="0.3">
      <c r="A102" s="20" t="s">
        <v>111</v>
      </c>
      <c r="B102" s="7" t="s">
        <v>51</v>
      </c>
      <c r="C102" s="7" t="s">
        <v>58</v>
      </c>
      <c r="D102" s="29">
        <v>200</v>
      </c>
      <c r="E102" s="9">
        <f>E103</f>
        <v>7000</v>
      </c>
      <c r="F102" s="50"/>
      <c r="G102" s="50">
        <f>'[1]Бюджетная Роспись 2019_программ'!F229</f>
        <v>7000</v>
      </c>
      <c r="H102" s="50">
        <f t="shared" si="6"/>
        <v>0</v>
      </c>
    </row>
    <row r="103" spans="1:8" ht="37.5" x14ac:dyDescent="0.3">
      <c r="A103" s="20" t="s">
        <v>16</v>
      </c>
      <c r="B103" s="7" t="s">
        <v>51</v>
      </c>
      <c r="C103" s="7" t="s">
        <v>58</v>
      </c>
      <c r="D103" s="29">
        <v>240</v>
      </c>
      <c r="E103" s="90">
        <v>7000</v>
      </c>
      <c r="F103" s="50"/>
      <c r="G103" s="50">
        <f>'[1]Бюджетная Роспись 2019_программ'!F230</f>
        <v>7000</v>
      </c>
      <c r="H103" s="50">
        <f t="shared" si="6"/>
        <v>0</v>
      </c>
    </row>
    <row r="104" spans="1:8" ht="57.75" customHeight="1" x14ac:dyDescent="0.3">
      <c r="A104" s="14" t="s">
        <v>129</v>
      </c>
      <c r="B104" s="5" t="s">
        <v>51</v>
      </c>
      <c r="C104" s="5" t="s">
        <v>59</v>
      </c>
      <c r="D104" s="87"/>
      <c r="E104" s="89">
        <f>E105</f>
        <v>6547</v>
      </c>
      <c r="F104" s="50"/>
      <c r="G104" s="50">
        <f>'[1]Бюджетная Роспись 2019_программ'!F236</f>
        <v>9000</v>
      </c>
      <c r="H104" s="50">
        <f t="shared" si="6"/>
        <v>-2453</v>
      </c>
    </row>
    <row r="105" spans="1:8" ht="37.5" x14ac:dyDescent="0.3">
      <c r="A105" s="20" t="s">
        <v>111</v>
      </c>
      <c r="B105" s="7" t="s">
        <v>51</v>
      </c>
      <c r="C105" s="7" t="s">
        <v>59</v>
      </c>
      <c r="D105" s="29">
        <v>200</v>
      </c>
      <c r="E105" s="9">
        <f>E106</f>
        <v>6547</v>
      </c>
      <c r="F105" s="50"/>
      <c r="G105" s="50">
        <f>'[1]Бюджетная Роспись 2019_программ'!F237</f>
        <v>9000</v>
      </c>
      <c r="H105" s="50">
        <f t="shared" si="6"/>
        <v>-2453</v>
      </c>
    </row>
    <row r="106" spans="1:8" ht="37.5" x14ac:dyDescent="0.3">
      <c r="A106" s="20" t="s">
        <v>16</v>
      </c>
      <c r="B106" s="7" t="s">
        <v>51</v>
      </c>
      <c r="C106" s="7" t="s">
        <v>59</v>
      </c>
      <c r="D106" s="29">
        <v>240</v>
      </c>
      <c r="E106" s="94">
        <f>9000-2453</f>
        <v>6547</v>
      </c>
      <c r="F106" s="50"/>
      <c r="G106" s="50">
        <f>'[1]Бюджетная Роспись 2019_программ'!F238</f>
        <v>9000</v>
      </c>
      <c r="H106" s="50">
        <f t="shared" si="6"/>
        <v>-2453</v>
      </c>
    </row>
    <row r="107" spans="1:8" ht="48.75" customHeight="1" x14ac:dyDescent="0.3">
      <c r="A107" s="23" t="s">
        <v>130</v>
      </c>
      <c r="B107" s="5" t="s">
        <v>51</v>
      </c>
      <c r="C107" s="5" t="s">
        <v>60</v>
      </c>
      <c r="D107" s="87"/>
      <c r="E107" s="49">
        <f>E108</f>
        <v>3176.5</v>
      </c>
      <c r="F107" s="50"/>
      <c r="G107" s="50">
        <v>3176.5</v>
      </c>
      <c r="H107" s="50">
        <f t="shared" si="6"/>
        <v>0</v>
      </c>
    </row>
    <row r="108" spans="1:8" ht="37.5" x14ac:dyDescent="0.3">
      <c r="A108" s="20" t="s">
        <v>111</v>
      </c>
      <c r="B108" s="7" t="s">
        <v>51</v>
      </c>
      <c r="C108" s="7" t="s">
        <v>60</v>
      </c>
      <c r="D108" s="29">
        <v>200</v>
      </c>
      <c r="E108" s="9">
        <f>E109</f>
        <v>3176.5</v>
      </c>
      <c r="F108" s="50"/>
      <c r="G108" s="50">
        <v>3176.5</v>
      </c>
      <c r="H108" s="50">
        <f t="shared" si="6"/>
        <v>0</v>
      </c>
    </row>
    <row r="109" spans="1:8" ht="37.5" x14ac:dyDescent="0.3">
      <c r="A109" s="20" t="s">
        <v>16</v>
      </c>
      <c r="B109" s="7" t="s">
        <v>51</v>
      </c>
      <c r="C109" s="7" t="s">
        <v>60</v>
      </c>
      <c r="D109" s="81">
        <v>240</v>
      </c>
      <c r="E109" s="90">
        <v>3176.5</v>
      </c>
      <c r="F109" s="50"/>
      <c r="G109" s="50">
        <v>3176.5</v>
      </c>
      <c r="H109" s="50">
        <f t="shared" si="6"/>
        <v>0</v>
      </c>
    </row>
    <row r="110" spans="1:8" ht="46.5" customHeight="1" x14ac:dyDescent="0.3">
      <c r="A110" s="14" t="s">
        <v>61</v>
      </c>
      <c r="B110" s="1" t="s">
        <v>51</v>
      </c>
      <c r="C110" s="1" t="s">
        <v>62</v>
      </c>
      <c r="D110" s="87"/>
      <c r="E110" s="95">
        <f>E111</f>
        <v>400</v>
      </c>
      <c r="F110" s="50"/>
      <c r="G110" s="50">
        <f>'[1]Бюджетная Роспись 2019_программ'!F253</f>
        <v>400</v>
      </c>
      <c r="H110" s="50">
        <f t="shared" si="6"/>
        <v>0</v>
      </c>
    </row>
    <row r="111" spans="1:8" ht="37.5" x14ac:dyDescent="0.3">
      <c r="A111" s="20" t="s">
        <v>111</v>
      </c>
      <c r="B111" s="6" t="s">
        <v>51</v>
      </c>
      <c r="C111" s="6" t="s">
        <v>62</v>
      </c>
      <c r="D111" s="29">
        <v>200</v>
      </c>
      <c r="E111" s="94">
        <f>E112</f>
        <v>400</v>
      </c>
      <c r="F111" s="50"/>
      <c r="G111" s="50">
        <f>'[1]Бюджетная Роспись 2019_программ'!F254</f>
        <v>400</v>
      </c>
      <c r="H111" s="50">
        <f t="shared" si="6"/>
        <v>0</v>
      </c>
    </row>
    <row r="112" spans="1:8" ht="37.5" x14ac:dyDescent="0.3">
      <c r="A112" s="20" t="s">
        <v>16</v>
      </c>
      <c r="B112" s="6" t="s">
        <v>51</v>
      </c>
      <c r="C112" s="6" t="s">
        <v>62</v>
      </c>
      <c r="D112" s="29">
        <v>240</v>
      </c>
      <c r="E112" s="90">
        <f>100+300</f>
        <v>400</v>
      </c>
      <c r="F112" s="50"/>
      <c r="G112" s="50">
        <f>'[1]Бюджетная Роспись 2019_программ'!F255</f>
        <v>400</v>
      </c>
      <c r="H112" s="50">
        <f t="shared" si="6"/>
        <v>0</v>
      </c>
    </row>
    <row r="113" spans="1:8" ht="18.75" x14ac:dyDescent="0.3">
      <c r="A113" s="22" t="s">
        <v>65</v>
      </c>
      <c r="B113" s="1" t="s">
        <v>66</v>
      </c>
      <c r="C113" s="1"/>
      <c r="D113" s="87"/>
      <c r="E113" s="49">
        <f>E114+E118</f>
        <v>377.3</v>
      </c>
      <c r="F113" s="50"/>
      <c r="G113" s="50">
        <f>'[1]Бюджетная Роспись 2019_программ'!F298</f>
        <v>3292.3</v>
      </c>
      <c r="H113" s="50">
        <f t="shared" si="6"/>
        <v>-2915</v>
      </c>
    </row>
    <row r="114" spans="1:8" ht="37.5" x14ac:dyDescent="0.3">
      <c r="A114" s="14" t="s">
        <v>119</v>
      </c>
      <c r="B114" s="1" t="s">
        <v>120</v>
      </c>
      <c r="C114" s="1"/>
      <c r="D114" s="87"/>
      <c r="E114" s="49">
        <f>E115</f>
        <v>150.30000000000001</v>
      </c>
      <c r="F114" s="50"/>
      <c r="G114" s="50">
        <f>'[1]Бюджетная Роспись 2019_программ'!F299</f>
        <v>150.30000000000001</v>
      </c>
      <c r="H114" s="50">
        <f t="shared" si="6"/>
        <v>0</v>
      </c>
    </row>
    <row r="115" spans="1:8" ht="215.25" customHeight="1" x14ac:dyDescent="0.3">
      <c r="A115" s="43" t="s">
        <v>131</v>
      </c>
      <c r="B115" s="1" t="s">
        <v>120</v>
      </c>
      <c r="C115" s="1" t="s">
        <v>121</v>
      </c>
      <c r="D115" s="87"/>
      <c r="E115" s="49">
        <f>E116</f>
        <v>150.30000000000001</v>
      </c>
      <c r="F115" s="50"/>
      <c r="G115" s="50">
        <f>'[1]Бюджетная Роспись 2019_программ'!F300</f>
        <v>150.30000000000001</v>
      </c>
      <c r="H115" s="50">
        <f t="shared" si="6"/>
        <v>0</v>
      </c>
    </row>
    <row r="116" spans="1:8" ht="37.5" x14ac:dyDescent="0.3">
      <c r="A116" s="20" t="s">
        <v>111</v>
      </c>
      <c r="B116" s="6" t="s">
        <v>120</v>
      </c>
      <c r="C116" s="6" t="s">
        <v>121</v>
      </c>
      <c r="D116" s="44">
        <v>200</v>
      </c>
      <c r="E116" s="9">
        <f>E117</f>
        <v>150.30000000000001</v>
      </c>
      <c r="F116" s="50"/>
      <c r="G116" s="50">
        <f>'[1]Бюджетная Роспись 2019_программ'!F301</f>
        <v>150.30000000000001</v>
      </c>
      <c r="H116" s="50">
        <f t="shared" si="6"/>
        <v>0</v>
      </c>
    </row>
    <row r="117" spans="1:8" ht="37.5" x14ac:dyDescent="0.3">
      <c r="A117" s="20" t="s">
        <v>16</v>
      </c>
      <c r="B117" s="6" t="s">
        <v>120</v>
      </c>
      <c r="C117" s="6" t="s">
        <v>121</v>
      </c>
      <c r="D117" s="44">
        <v>240</v>
      </c>
      <c r="E117" s="9">
        <v>150.30000000000001</v>
      </c>
      <c r="F117" s="50"/>
      <c r="G117" s="50">
        <f>'[1]Бюджетная Роспись 2019_программ'!F302</f>
        <v>150.30000000000001</v>
      </c>
      <c r="H117" s="50">
        <f t="shared" si="6"/>
        <v>0</v>
      </c>
    </row>
    <row r="118" spans="1:8" ht="18.75" x14ac:dyDescent="0.3">
      <c r="A118" s="14" t="s">
        <v>134</v>
      </c>
      <c r="B118" s="1" t="s">
        <v>135</v>
      </c>
      <c r="C118" s="1"/>
      <c r="D118" s="83"/>
      <c r="E118" s="49">
        <f>E119+E122</f>
        <v>227</v>
      </c>
      <c r="F118" s="50"/>
      <c r="G118" s="50">
        <f>'[1]Бюджетная Роспись 2019_программ'!F319</f>
        <v>227</v>
      </c>
      <c r="H118" s="50">
        <f t="shared" si="6"/>
        <v>0</v>
      </c>
    </row>
    <row r="119" spans="1:8" ht="56.25" x14ac:dyDescent="0.3">
      <c r="A119" s="14" t="s">
        <v>35</v>
      </c>
      <c r="B119" s="85" t="s">
        <v>135</v>
      </c>
      <c r="C119" s="1" t="s">
        <v>36</v>
      </c>
      <c r="D119" s="56"/>
      <c r="E119" s="71">
        <f>E120</f>
        <v>107</v>
      </c>
      <c r="F119" s="50"/>
      <c r="G119" s="50">
        <f>'[1]Бюджетная Роспись 2019_программ'!F320</f>
        <v>107</v>
      </c>
      <c r="H119" s="50">
        <f t="shared" si="6"/>
        <v>0</v>
      </c>
    </row>
    <row r="120" spans="1:8" ht="37.5" x14ac:dyDescent="0.3">
      <c r="A120" s="20" t="s">
        <v>111</v>
      </c>
      <c r="B120" s="96" t="s">
        <v>135</v>
      </c>
      <c r="C120" s="6" t="s">
        <v>36</v>
      </c>
      <c r="D120" s="8">
        <v>200</v>
      </c>
      <c r="E120" s="90">
        <f>E121</f>
        <v>107</v>
      </c>
      <c r="F120" s="50"/>
      <c r="G120" s="50">
        <f>'[1]Бюджетная Роспись 2019_программ'!F321</f>
        <v>107</v>
      </c>
      <c r="H120" s="50">
        <f t="shared" si="6"/>
        <v>0</v>
      </c>
    </row>
    <row r="121" spans="1:8" ht="37.5" x14ac:dyDescent="0.3">
      <c r="A121" s="20" t="s">
        <v>16</v>
      </c>
      <c r="B121" s="96" t="s">
        <v>135</v>
      </c>
      <c r="C121" s="6" t="s">
        <v>36</v>
      </c>
      <c r="D121" s="8">
        <v>240</v>
      </c>
      <c r="E121" s="90">
        <v>107</v>
      </c>
      <c r="F121" s="50"/>
      <c r="G121" s="50">
        <f>'[1]Бюджетная Роспись 2019_программ'!F322</f>
        <v>107</v>
      </c>
      <c r="H121" s="50">
        <f t="shared" si="6"/>
        <v>0</v>
      </c>
    </row>
    <row r="122" spans="1:8" ht="45.75" customHeight="1" x14ac:dyDescent="0.3">
      <c r="A122" s="14" t="s">
        <v>67</v>
      </c>
      <c r="B122" s="85" t="s">
        <v>135</v>
      </c>
      <c r="C122" s="1"/>
      <c r="D122" s="76"/>
      <c r="E122" s="89">
        <f>E123+E126+E129+E132+E135</f>
        <v>120</v>
      </c>
      <c r="F122" s="50"/>
      <c r="G122" s="50">
        <f>'[1]Бюджетная Роспись 2019_программ'!F329</f>
        <v>120</v>
      </c>
      <c r="H122" s="50"/>
    </row>
    <row r="123" spans="1:8" ht="37.5" x14ac:dyDescent="0.3">
      <c r="A123" s="14" t="s">
        <v>145</v>
      </c>
      <c r="B123" s="85" t="s">
        <v>135</v>
      </c>
      <c r="C123" s="1" t="s">
        <v>37</v>
      </c>
      <c r="D123" s="76"/>
      <c r="E123" s="71">
        <f>E124</f>
        <v>24</v>
      </c>
      <c r="F123" s="50"/>
      <c r="G123" s="50">
        <f>'[1]Бюджетная Роспись 2019_программ'!F330</f>
        <v>24</v>
      </c>
      <c r="H123" s="50">
        <f t="shared" si="6"/>
        <v>0</v>
      </c>
    </row>
    <row r="124" spans="1:8" ht="37.5" x14ac:dyDescent="0.3">
      <c r="A124" s="20" t="s">
        <v>111</v>
      </c>
      <c r="B124" s="96" t="s">
        <v>135</v>
      </c>
      <c r="C124" s="6" t="s">
        <v>37</v>
      </c>
      <c r="D124" s="8">
        <v>200</v>
      </c>
      <c r="E124" s="97">
        <f>E125</f>
        <v>24</v>
      </c>
      <c r="F124" s="50"/>
      <c r="G124" s="50">
        <f>'[1]Бюджетная Роспись 2019_программ'!F331</f>
        <v>24</v>
      </c>
      <c r="H124" s="50">
        <f t="shared" si="6"/>
        <v>0</v>
      </c>
    </row>
    <row r="125" spans="1:8" ht="37.5" x14ac:dyDescent="0.3">
      <c r="A125" s="20" t="s">
        <v>16</v>
      </c>
      <c r="B125" s="96" t="s">
        <v>135</v>
      </c>
      <c r="C125" s="6" t="s">
        <v>37</v>
      </c>
      <c r="D125" s="8">
        <v>240</v>
      </c>
      <c r="E125" s="97">
        <v>24</v>
      </c>
      <c r="F125" s="50"/>
      <c r="G125" s="50">
        <f>'[1]Бюджетная Роспись 2019_программ'!F332</f>
        <v>24</v>
      </c>
      <c r="H125" s="50">
        <f t="shared" si="6"/>
        <v>0</v>
      </c>
    </row>
    <row r="126" spans="1:8" ht="37.5" x14ac:dyDescent="0.3">
      <c r="A126" s="14" t="s">
        <v>38</v>
      </c>
      <c r="B126" s="85" t="s">
        <v>135</v>
      </c>
      <c r="C126" s="1" t="s">
        <v>39</v>
      </c>
      <c r="D126" s="76"/>
      <c r="E126" s="71">
        <f>E127</f>
        <v>24</v>
      </c>
      <c r="F126" s="50"/>
      <c r="G126" s="50">
        <f>'[1]Бюджетная Роспись 2019_программ'!F336</f>
        <v>24</v>
      </c>
      <c r="H126" s="50">
        <f t="shared" si="6"/>
        <v>0</v>
      </c>
    </row>
    <row r="127" spans="1:8" ht="37.5" x14ac:dyDescent="0.3">
      <c r="A127" s="20" t="s">
        <v>111</v>
      </c>
      <c r="B127" s="96" t="s">
        <v>135</v>
      </c>
      <c r="C127" s="6" t="s">
        <v>39</v>
      </c>
      <c r="D127" s="8">
        <v>200</v>
      </c>
      <c r="E127" s="97">
        <f>E128</f>
        <v>24</v>
      </c>
      <c r="F127" s="50"/>
      <c r="G127" s="50">
        <f>'[1]Бюджетная Роспись 2019_программ'!F337</f>
        <v>24</v>
      </c>
      <c r="H127" s="50">
        <f t="shared" si="6"/>
        <v>0</v>
      </c>
    </row>
    <row r="128" spans="1:8" ht="37.5" x14ac:dyDescent="0.3">
      <c r="A128" s="20" t="s">
        <v>16</v>
      </c>
      <c r="B128" s="96" t="s">
        <v>135</v>
      </c>
      <c r="C128" s="6" t="s">
        <v>39</v>
      </c>
      <c r="D128" s="8">
        <v>240</v>
      </c>
      <c r="E128" s="97">
        <v>24</v>
      </c>
      <c r="F128" s="50"/>
      <c r="G128" s="50">
        <f>'[1]Бюджетная Роспись 2019_программ'!F338</f>
        <v>24</v>
      </c>
      <c r="H128" s="50">
        <f t="shared" si="6"/>
        <v>0</v>
      </c>
    </row>
    <row r="129" spans="1:8" ht="56.25" x14ac:dyDescent="0.3">
      <c r="A129" s="15" t="s">
        <v>127</v>
      </c>
      <c r="B129" s="85" t="s">
        <v>135</v>
      </c>
      <c r="C129" s="1" t="s">
        <v>40</v>
      </c>
      <c r="D129" s="76"/>
      <c r="E129" s="98">
        <f>E130</f>
        <v>24</v>
      </c>
      <c r="F129" s="50"/>
      <c r="G129" s="50">
        <f>'[1]Бюджетная Роспись 2019_программ'!F342</f>
        <v>24</v>
      </c>
      <c r="H129" s="50">
        <f t="shared" si="6"/>
        <v>0</v>
      </c>
    </row>
    <row r="130" spans="1:8" ht="37.5" x14ac:dyDescent="0.3">
      <c r="A130" s="20" t="s">
        <v>111</v>
      </c>
      <c r="B130" s="96" t="s">
        <v>135</v>
      </c>
      <c r="C130" s="6" t="s">
        <v>40</v>
      </c>
      <c r="D130" s="8">
        <v>200</v>
      </c>
      <c r="E130" s="97">
        <f>E131</f>
        <v>24</v>
      </c>
      <c r="F130" s="50"/>
      <c r="G130" s="50">
        <f>'[1]Бюджетная Роспись 2019_программ'!F343</f>
        <v>24</v>
      </c>
      <c r="H130" s="50">
        <f t="shared" si="6"/>
        <v>0</v>
      </c>
    </row>
    <row r="131" spans="1:8" ht="37.5" x14ac:dyDescent="0.3">
      <c r="A131" s="20" t="s">
        <v>16</v>
      </c>
      <c r="B131" s="96" t="s">
        <v>135</v>
      </c>
      <c r="C131" s="6" t="s">
        <v>41</v>
      </c>
      <c r="D131" s="8">
        <v>240</v>
      </c>
      <c r="E131" s="97">
        <v>24</v>
      </c>
      <c r="F131" s="50"/>
      <c r="G131" s="50">
        <f>'[1]Бюджетная Роспись 2019_программ'!F344</f>
        <v>24</v>
      </c>
      <c r="H131" s="50">
        <f t="shared" si="6"/>
        <v>0</v>
      </c>
    </row>
    <row r="132" spans="1:8" ht="75" x14ac:dyDescent="0.3">
      <c r="A132" s="15" t="s">
        <v>42</v>
      </c>
      <c r="B132" s="85" t="s">
        <v>135</v>
      </c>
      <c r="C132" s="1" t="s">
        <v>43</v>
      </c>
      <c r="D132" s="3"/>
      <c r="E132" s="71">
        <f>E133</f>
        <v>24</v>
      </c>
      <c r="F132" s="50"/>
      <c r="G132" s="50">
        <f>'[1]Бюджетная Роспись 2019_программ'!F348</f>
        <v>24</v>
      </c>
      <c r="H132" s="50">
        <f t="shared" si="6"/>
        <v>0</v>
      </c>
    </row>
    <row r="133" spans="1:8" ht="37.5" x14ac:dyDescent="0.3">
      <c r="A133" s="20" t="s">
        <v>111</v>
      </c>
      <c r="B133" s="96" t="s">
        <v>135</v>
      </c>
      <c r="C133" s="6" t="s">
        <v>43</v>
      </c>
      <c r="D133" s="29">
        <v>200</v>
      </c>
      <c r="E133" s="9">
        <f>E134</f>
        <v>24</v>
      </c>
      <c r="F133" s="50"/>
      <c r="G133" s="50">
        <f>'[1]Бюджетная Роспись 2019_программ'!F349</f>
        <v>24</v>
      </c>
      <c r="H133" s="50">
        <f t="shared" si="6"/>
        <v>0</v>
      </c>
    </row>
    <row r="134" spans="1:8" ht="37.5" x14ac:dyDescent="0.3">
      <c r="A134" s="20" t="s">
        <v>16</v>
      </c>
      <c r="B134" s="96" t="s">
        <v>135</v>
      </c>
      <c r="C134" s="6" t="s">
        <v>43</v>
      </c>
      <c r="D134" s="29">
        <v>240</v>
      </c>
      <c r="E134" s="21">
        <v>24</v>
      </c>
      <c r="F134" s="50"/>
      <c r="G134" s="50">
        <f>'[1]Бюджетная Роспись 2019_программ'!F350</f>
        <v>24</v>
      </c>
      <c r="H134" s="50">
        <f t="shared" si="6"/>
        <v>0</v>
      </c>
    </row>
    <row r="135" spans="1:8" ht="150" x14ac:dyDescent="0.3">
      <c r="A135" s="14" t="s">
        <v>116</v>
      </c>
      <c r="B135" s="85" t="s">
        <v>135</v>
      </c>
      <c r="C135" s="135" t="s">
        <v>118</v>
      </c>
      <c r="D135" s="29"/>
      <c r="E135" s="98">
        <f>E136</f>
        <v>24</v>
      </c>
      <c r="F135" s="50"/>
      <c r="G135" s="50">
        <f>'[1]Бюджетная Роспись 2019_программ'!F354</f>
        <v>24</v>
      </c>
      <c r="H135" s="50">
        <f t="shared" si="6"/>
        <v>0</v>
      </c>
    </row>
    <row r="136" spans="1:8" ht="37.5" x14ac:dyDescent="0.3">
      <c r="A136" s="20" t="s">
        <v>111</v>
      </c>
      <c r="B136" s="96" t="s">
        <v>135</v>
      </c>
      <c r="C136" s="27" t="s">
        <v>118</v>
      </c>
      <c r="D136" s="29">
        <v>200</v>
      </c>
      <c r="E136" s="99">
        <f>E137</f>
        <v>24</v>
      </c>
      <c r="F136" s="50"/>
      <c r="G136" s="50">
        <f>'[1]Бюджетная Роспись 2019_программ'!F355</f>
        <v>24</v>
      </c>
      <c r="H136" s="50">
        <f t="shared" si="6"/>
        <v>0</v>
      </c>
    </row>
    <row r="137" spans="1:8" ht="37.5" x14ac:dyDescent="0.3">
      <c r="A137" s="20" t="s">
        <v>16</v>
      </c>
      <c r="B137" s="96" t="s">
        <v>135</v>
      </c>
      <c r="C137" s="27" t="s">
        <v>118</v>
      </c>
      <c r="D137" s="29">
        <v>240</v>
      </c>
      <c r="E137" s="99">
        <v>24</v>
      </c>
      <c r="F137" s="50"/>
      <c r="G137" s="50">
        <f>'[1]Бюджетная Роспись 2019_программ'!F356</f>
        <v>24</v>
      </c>
      <c r="H137" s="50">
        <f t="shared" si="6"/>
        <v>0</v>
      </c>
    </row>
    <row r="138" spans="1:8" ht="18.75" x14ac:dyDescent="0.3">
      <c r="A138" s="36" t="s">
        <v>71</v>
      </c>
      <c r="B138" s="1" t="s">
        <v>117</v>
      </c>
      <c r="C138" s="1"/>
      <c r="D138" s="83"/>
      <c r="E138" s="49">
        <f>E139+E144</f>
        <v>5539.1</v>
      </c>
      <c r="F138" s="50"/>
      <c r="G138" s="50">
        <f>'[1]Бюджетная Роспись 2019_программ'!F360</f>
        <v>2624.1</v>
      </c>
      <c r="H138" s="50">
        <f t="shared" si="6"/>
        <v>2915.0000000000005</v>
      </c>
    </row>
    <row r="139" spans="1:8" ht="18.75" x14ac:dyDescent="0.3">
      <c r="A139" s="37" t="s">
        <v>72</v>
      </c>
      <c r="B139" s="1" t="s">
        <v>73</v>
      </c>
      <c r="C139" s="1"/>
      <c r="D139" s="83"/>
      <c r="E139" s="49">
        <f>E140</f>
        <v>2624.1</v>
      </c>
      <c r="F139" s="50"/>
      <c r="G139" s="50">
        <f>'[1]Бюджетная Роспись 2019_программ'!F361</f>
        <v>2624.1</v>
      </c>
      <c r="H139" s="50">
        <f t="shared" si="6"/>
        <v>0</v>
      </c>
    </row>
    <row r="140" spans="1:8" ht="61.5" customHeight="1" x14ac:dyDescent="0.3">
      <c r="A140" s="100" t="s">
        <v>52</v>
      </c>
      <c r="B140" s="1" t="s">
        <v>73</v>
      </c>
      <c r="C140" s="1"/>
      <c r="D140" s="83"/>
      <c r="E140" s="49">
        <f>E141</f>
        <v>2624.1</v>
      </c>
      <c r="F140" s="50"/>
      <c r="G140" s="50">
        <f>'[1]Бюджетная Роспись 2019_программ'!F362</f>
        <v>2624.1</v>
      </c>
      <c r="H140" s="50">
        <f t="shared" si="6"/>
        <v>0</v>
      </c>
    </row>
    <row r="141" spans="1:8" ht="63.75" customHeight="1" x14ac:dyDescent="0.3">
      <c r="A141" s="15" t="s">
        <v>132</v>
      </c>
      <c r="B141" s="1" t="s">
        <v>73</v>
      </c>
      <c r="C141" s="1" t="s">
        <v>74</v>
      </c>
      <c r="D141" s="87"/>
      <c r="E141" s="49">
        <f>E142</f>
        <v>2624.1</v>
      </c>
      <c r="F141" s="50"/>
      <c r="G141" s="50">
        <f>'[1]Бюджетная Роспись 2019_программ'!F363</f>
        <v>2624.1</v>
      </c>
      <c r="H141" s="50">
        <f t="shared" si="6"/>
        <v>0</v>
      </c>
    </row>
    <row r="142" spans="1:8" ht="37.5" x14ac:dyDescent="0.3">
      <c r="A142" s="20" t="s">
        <v>111</v>
      </c>
      <c r="B142" s="6" t="s">
        <v>73</v>
      </c>
      <c r="C142" s="6" t="s">
        <v>74</v>
      </c>
      <c r="D142" s="8">
        <v>200</v>
      </c>
      <c r="E142" s="9">
        <f>E143</f>
        <v>2624.1</v>
      </c>
      <c r="F142" s="50"/>
      <c r="G142" s="50">
        <f>'[1]Бюджетная Роспись 2019_программ'!F364</f>
        <v>2624.1</v>
      </c>
      <c r="H142" s="50">
        <f t="shared" si="6"/>
        <v>0</v>
      </c>
    </row>
    <row r="143" spans="1:8" ht="37.5" x14ac:dyDescent="0.3">
      <c r="A143" s="20" t="s">
        <v>16</v>
      </c>
      <c r="B143" s="6" t="s">
        <v>73</v>
      </c>
      <c r="C143" s="6" t="s">
        <v>74</v>
      </c>
      <c r="D143" s="8">
        <v>240</v>
      </c>
      <c r="E143" s="9">
        <v>2624.1</v>
      </c>
      <c r="F143" s="50"/>
      <c r="G143" s="50">
        <f>'[1]Бюджетная Роспись 2019_программ'!F365</f>
        <v>2624.1</v>
      </c>
      <c r="H143" s="50">
        <f t="shared" si="6"/>
        <v>0</v>
      </c>
    </row>
    <row r="144" spans="1:8" ht="18.75" x14ac:dyDescent="0.3">
      <c r="A144" s="36" t="s">
        <v>157</v>
      </c>
      <c r="B144" s="153" t="s">
        <v>158</v>
      </c>
      <c r="C144" s="153"/>
      <c r="D144" s="154"/>
      <c r="E144" s="155">
        <f>E145</f>
        <v>2915</v>
      </c>
      <c r="F144" s="50"/>
      <c r="G144" s="50">
        <f>'[2]Прилож 2 функц 2019'!E142</f>
        <v>2915</v>
      </c>
      <c r="H144" s="50">
        <f t="shared" ref="H144:H192" si="7">E144-G144</f>
        <v>0</v>
      </c>
    </row>
    <row r="145" spans="1:8" ht="43.5" customHeight="1" x14ac:dyDescent="0.3">
      <c r="A145" s="156" t="s">
        <v>67</v>
      </c>
      <c r="B145" s="153" t="s">
        <v>158</v>
      </c>
      <c r="C145" s="153"/>
      <c r="D145" s="154"/>
      <c r="E145" s="155">
        <f>E146</f>
        <v>2915</v>
      </c>
      <c r="F145" s="50"/>
      <c r="G145" s="50">
        <f>'[2]Прилож 2 функц 2019'!E143</f>
        <v>2915</v>
      </c>
      <c r="H145" s="50">
        <f t="shared" si="7"/>
        <v>0</v>
      </c>
    </row>
    <row r="146" spans="1:8" ht="37.5" x14ac:dyDescent="0.3">
      <c r="A146" s="157" t="s">
        <v>68</v>
      </c>
      <c r="B146" s="153" t="s">
        <v>158</v>
      </c>
      <c r="C146" s="158" t="s">
        <v>69</v>
      </c>
      <c r="D146" s="154"/>
      <c r="E146" s="155">
        <f>E147</f>
        <v>2915</v>
      </c>
      <c r="F146" s="50"/>
      <c r="G146" s="50">
        <f>'[2]Прилож 2 функц 2019'!E144</f>
        <v>2915</v>
      </c>
      <c r="H146" s="50">
        <f t="shared" si="7"/>
        <v>0</v>
      </c>
    </row>
    <row r="147" spans="1:8" ht="37.5" x14ac:dyDescent="0.3">
      <c r="A147" s="20" t="s">
        <v>111</v>
      </c>
      <c r="B147" s="158" t="s">
        <v>158</v>
      </c>
      <c r="C147" s="158" t="s">
        <v>69</v>
      </c>
      <c r="D147" s="40">
        <v>200</v>
      </c>
      <c r="E147" s="149">
        <f>E148</f>
        <v>2915</v>
      </c>
      <c r="F147" s="50"/>
      <c r="G147" s="50">
        <f>'[2]Прилож 2 функц 2019'!E145</f>
        <v>2915</v>
      </c>
      <c r="H147" s="50">
        <f t="shared" si="7"/>
        <v>0</v>
      </c>
    </row>
    <row r="148" spans="1:8" ht="37.5" x14ac:dyDescent="0.3">
      <c r="A148" s="20" t="s">
        <v>16</v>
      </c>
      <c r="B148" s="158" t="s">
        <v>158</v>
      </c>
      <c r="C148" s="158" t="s">
        <v>69</v>
      </c>
      <c r="D148" s="40">
        <v>240</v>
      </c>
      <c r="E148" s="149">
        <v>2915</v>
      </c>
      <c r="F148" s="50"/>
      <c r="G148" s="50">
        <f>'[2]Прилож 2 функц 2019'!E146</f>
        <v>2915</v>
      </c>
      <c r="H148" s="50">
        <f t="shared" si="7"/>
        <v>0</v>
      </c>
    </row>
    <row r="149" spans="1:8" ht="23.25" customHeight="1" x14ac:dyDescent="0.3">
      <c r="A149" s="22" t="s">
        <v>75</v>
      </c>
      <c r="B149" s="1" t="s">
        <v>76</v>
      </c>
      <c r="C149" s="1"/>
      <c r="D149" s="2"/>
      <c r="E149" s="24">
        <f>E150+E154+E158</f>
        <v>13457.599999999999</v>
      </c>
      <c r="F149" s="50"/>
      <c r="G149" s="50">
        <f>'[2]Прилож 2 функц 2019'!E147</f>
        <v>13457.599999999999</v>
      </c>
      <c r="H149" s="50">
        <f t="shared" si="7"/>
        <v>0</v>
      </c>
    </row>
    <row r="150" spans="1:8" ht="21.75" customHeight="1" x14ac:dyDescent="0.3">
      <c r="A150" s="22" t="s">
        <v>124</v>
      </c>
      <c r="B150" s="1" t="s">
        <v>125</v>
      </c>
      <c r="C150" s="1"/>
      <c r="D150" s="2"/>
      <c r="E150" s="24">
        <f>E151</f>
        <v>520.20000000000005</v>
      </c>
      <c r="F150" s="50"/>
      <c r="G150" s="50">
        <f>'[2]Прилож 2 функц 2019'!E148</f>
        <v>520.20000000000005</v>
      </c>
      <c r="H150" s="50">
        <f t="shared" si="7"/>
        <v>0</v>
      </c>
    </row>
    <row r="151" spans="1:8" ht="143.25" customHeight="1" x14ac:dyDescent="0.3">
      <c r="A151" s="14" t="s">
        <v>159</v>
      </c>
      <c r="B151" s="1" t="s">
        <v>125</v>
      </c>
      <c r="C151" s="1" t="s">
        <v>162</v>
      </c>
      <c r="D151" s="2"/>
      <c r="E151" s="49">
        <f>E152</f>
        <v>520.20000000000005</v>
      </c>
      <c r="F151" s="50"/>
      <c r="G151" s="50">
        <f>'[2]Прилож 2 функц 2019'!E149</f>
        <v>520.20000000000005</v>
      </c>
      <c r="H151" s="50">
        <f t="shared" si="7"/>
        <v>0</v>
      </c>
    </row>
    <row r="152" spans="1:8" ht="18.75" x14ac:dyDescent="0.3">
      <c r="A152" s="101" t="s">
        <v>78</v>
      </c>
      <c r="B152" s="6" t="s">
        <v>125</v>
      </c>
      <c r="C152" s="6" t="s">
        <v>162</v>
      </c>
      <c r="D152" s="8">
        <v>300</v>
      </c>
      <c r="E152" s="9">
        <f>E153</f>
        <v>520.20000000000005</v>
      </c>
      <c r="F152" s="50"/>
      <c r="G152" s="50">
        <f>'[2]Прилож 2 функц 2019'!E150</f>
        <v>520.20000000000005</v>
      </c>
      <c r="H152" s="50">
        <f t="shared" si="7"/>
        <v>0</v>
      </c>
    </row>
    <row r="153" spans="1:8" ht="18.75" x14ac:dyDescent="0.3">
      <c r="A153" s="18" t="s">
        <v>79</v>
      </c>
      <c r="B153" s="6" t="s">
        <v>125</v>
      </c>
      <c r="C153" s="6" t="s">
        <v>162</v>
      </c>
      <c r="D153" s="8">
        <v>310</v>
      </c>
      <c r="E153" s="21">
        <v>520.20000000000005</v>
      </c>
      <c r="F153" s="50"/>
      <c r="G153" s="50">
        <f>'[2]Прилож 2 функц 2019'!E151</f>
        <v>520.20000000000005</v>
      </c>
      <c r="H153" s="50">
        <f t="shared" si="7"/>
        <v>0</v>
      </c>
    </row>
    <row r="154" spans="1:8" ht="18.75" x14ac:dyDescent="0.3">
      <c r="A154" s="36" t="s">
        <v>160</v>
      </c>
      <c r="B154" s="1" t="s">
        <v>161</v>
      </c>
      <c r="C154" s="1"/>
      <c r="D154" s="76"/>
      <c r="E154" s="24">
        <f>E155</f>
        <v>1969.8</v>
      </c>
      <c r="F154" s="50"/>
      <c r="G154" s="50">
        <f>'[2]Прилож 2 функц 2019'!E152</f>
        <v>1969.8</v>
      </c>
      <c r="H154" s="50"/>
    </row>
    <row r="155" spans="1:8" ht="234.75" customHeight="1" x14ac:dyDescent="0.3">
      <c r="A155" s="14" t="s">
        <v>126</v>
      </c>
      <c r="B155" s="1" t="s">
        <v>161</v>
      </c>
      <c r="C155" s="1" t="s">
        <v>77</v>
      </c>
      <c r="D155" s="2"/>
      <c r="E155" s="49">
        <f>E156</f>
        <v>1969.8</v>
      </c>
      <c r="F155" s="50"/>
      <c r="G155" s="50">
        <f>'[2]Прилож 2 функц 2019'!E153</f>
        <v>1969.8</v>
      </c>
      <c r="H155" s="50"/>
    </row>
    <row r="156" spans="1:8" ht="18.75" x14ac:dyDescent="0.3">
      <c r="A156" s="101" t="s">
        <v>78</v>
      </c>
      <c r="B156" s="6" t="s">
        <v>161</v>
      </c>
      <c r="C156" s="6" t="s">
        <v>77</v>
      </c>
      <c r="D156" s="8">
        <v>300</v>
      </c>
      <c r="E156" s="9">
        <f>E157</f>
        <v>1969.8</v>
      </c>
      <c r="F156" s="50"/>
      <c r="G156" s="50">
        <f>'[2]Прилож 2 функц 2019'!E154</f>
        <v>1969.8</v>
      </c>
      <c r="H156" s="50"/>
    </row>
    <row r="157" spans="1:8" ht="18.75" x14ac:dyDescent="0.3">
      <c r="A157" s="18" t="s">
        <v>79</v>
      </c>
      <c r="B157" s="6" t="s">
        <v>161</v>
      </c>
      <c r="C157" s="6" t="s">
        <v>77</v>
      </c>
      <c r="D157" s="8">
        <v>310</v>
      </c>
      <c r="E157" s="21">
        <v>1969.8</v>
      </c>
      <c r="F157" s="50"/>
      <c r="G157" s="50">
        <f>'[2]Прилож 2 функц 2019'!E155</f>
        <v>1969.8</v>
      </c>
      <c r="H157" s="50"/>
    </row>
    <row r="158" spans="1:8" ht="18.75" x14ac:dyDescent="0.3">
      <c r="A158" s="88" t="s">
        <v>80</v>
      </c>
      <c r="B158" s="5" t="s">
        <v>81</v>
      </c>
      <c r="C158" s="5"/>
      <c r="D158" s="2"/>
      <c r="E158" s="24">
        <f>E159+E163</f>
        <v>10967.599999999999</v>
      </c>
      <c r="F158" s="50"/>
      <c r="G158" s="50">
        <f>'[1]Бюджетная Роспись 2019_программ'!F380</f>
        <v>10967.599999999999</v>
      </c>
      <c r="H158" s="50">
        <f t="shared" si="7"/>
        <v>0</v>
      </c>
    </row>
    <row r="159" spans="1:8" ht="57" customHeight="1" x14ac:dyDescent="0.3">
      <c r="A159" s="16" t="s">
        <v>82</v>
      </c>
      <c r="B159" s="5" t="s">
        <v>81</v>
      </c>
      <c r="C159" s="5" t="s">
        <v>83</v>
      </c>
      <c r="D159" s="2"/>
      <c r="E159" s="35">
        <f>E160</f>
        <v>6983.4</v>
      </c>
      <c r="F159" s="50"/>
      <c r="G159" s="50">
        <f>'[1]Бюджетная Роспись 2019_программ'!F381</f>
        <v>6983.4</v>
      </c>
      <c r="H159" s="50">
        <f t="shared" si="7"/>
        <v>0</v>
      </c>
    </row>
    <row r="160" spans="1:8" ht="18.75" x14ac:dyDescent="0.3">
      <c r="A160" s="104" t="s">
        <v>78</v>
      </c>
      <c r="B160" s="7" t="s">
        <v>81</v>
      </c>
      <c r="C160" s="7" t="s">
        <v>83</v>
      </c>
      <c r="D160" s="77">
        <v>300</v>
      </c>
      <c r="E160" s="103">
        <f>E161</f>
        <v>6983.4</v>
      </c>
      <c r="F160" s="50"/>
      <c r="G160" s="50">
        <f>'[1]Бюджетная Роспись 2019_программ'!F382</f>
        <v>6983.4</v>
      </c>
      <c r="H160" s="50">
        <f t="shared" si="7"/>
        <v>0</v>
      </c>
    </row>
    <row r="161" spans="1:8" ht="19.5" customHeight="1" x14ac:dyDescent="0.3">
      <c r="A161" s="38" t="s">
        <v>79</v>
      </c>
      <c r="B161" s="7" t="s">
        <v>81</v>
      </c>
      <c r="C161" s="7" t="s">
        <v>83</v>
      </c>
      <c r="D161" s="77">
        <v>310</v>
      </c>
      <c r="E161" s="103">
        <v>6983.4</v>
      </c>
      <c r="F161" s="50"/>
      <c r="G161" s="50">
        <f>'[1]Бюджетная Роспись 2019_программ'!F383</f>
        <v>6983.4</v>
      </c>
      <c r="H161" s="50">
        <f t="shared" si="7"/>
        <v>0</v>
      </c>
    </row>
    <row r="162" spans="1:8" ht="67.5" customHeight="1" x14ac:dyDescent="0.3">
      <c r="A162" s="131" t="s">
        <v>84</v>
      </c>
      <c r="B162" s="5" t="s">
        <v>81</v>
      </c>
      <c r="C162" s="5" t="s">
        <v>85</v>
      </c>
      <c r="D162" s="136"/>
      <c r="E162" s="35">
        <f>E163</f>
        <v>3984.2</v>
      </c>
      <c r="F162" s="50"/>
      <c r="G162" s="50">
        <f>'[1]Бюджетная Роспись 2019_программ'!F387</f>
        <v>3984.2</v>
      </c>
      <c r="H162" s="50">
        <f t="shared" si="7"/>
        <v>0</v>
      </c>
    </row>
    <row r="163" spans="1:8" ht="18.75" x14ac:dyDescent="0.3">
      <c r="A163" s="101" t="s">
        <v>78</v>
      </c>
      <c r="B163" s="7" t="s">
        <v>81</v>
      </c>
      <c r="C163" s="7" t="s">
        <v>85</v>
      </c>
      <c r="D163" s="77">
        <v>300</v>
      </c>
      <c r="E163" s="103">
        <f>E164</f>
        <v>3984.2</v>
      </c>
      <c r="F163" s="50"/>
      <c r="G163" s="50">
        <f>'[1]Бюджетная Роспись 2019_программ'!F388</f>
        <v>3984.2</v>
      </c>
      <c r="H163" s="50">
        <f t="shared" si="7"/>
        <v>0</v>
      </c>
    </row>
    <row r="164" spans="1:8" ht="36" customHeight="1" x14ac:dyDescent="0.3">
      <c r="A164" s="38" t="s">
        <v>146</v>
      </c>
      <c r="B164" s="7" t="s">
        <v>81</v>
      </c>
      <c r="C164" s="7" t="s">
        <v>85</v>
      </c>
      <c r="D164" s="77">
        <v>320</v>
      </c>
      <c r="E164" s="103">
        <v>3984.2</v>
      </c>
      <c r="F164" s="50"/>
      <c r="G164" s="50">
        <f>'[1]Бюджетная Роспись 2019_программ'!F389</f>
        <v>3984.2</v>
      </c>
      <c r="H164" s="50">
        <f t="shared" si="7"/>
        <v>0</v>
      </c>
    </row>
    <row r="165" spans="1:8" ht="18.75" x14ac:dyDescent="0.3">
      <c r="A165" s="88" t="s">
        <v>86</v>
      </c>
      <c r="B165" s="5" t="s">
        <v>87</v>
      </c>
      <c r="C165" s="7"/>
      <c r="D165" s="2"/>
      <c r="E165" s="35">
        <f>E166</f>
        <v>11979.300000000001</v>
      </c>
      <c r="F165" s="50"/>
      <c r="G165" s="50">
        <f>'[2]Прилож 2 функц 2019'!E163</f>
        <v>11979.300000000001</v>
      </c>
      <c r="H165" s="50">
        <f t="shared" si="7"/>
        <v>0</v>
      </c>
    </row>
    <row r="166" spans="1:8" ht="18.75" x14ac:dyDescent="0.3">
      <c r="A166" s="105" t="s">
        <v>147</v>
      </c>
      <c r="B166" s="5" t="s">
        <v>88</v>
      </c>
      <c r="C166" s="7"/>
      <c r="D166" s="2"/>
      <c r="E166" s="35">
        <f>E167</f>
        <v>11979.300000000001</v>
      </c>
      <c r="F166" s="50"/>
      <c r="G166" s="50">
        <f>'[2]Прилож 2 функц 2019'!E164</f>
        <v>11979.300000000001</v>
      </c>
      <c r="H166" s="50">
        <f t="shared" si="7"/>
        <v>0</v>
      </c>
    </row>
    <row r="167" spans="1:8" ht="37.5" x14ac:dyDescent="0.3">
      <c r="A167" s="31" t="s">
        <v>67</v>
      </c>
      <c r="B167" s="5" t="s">
        <v>88</v>
      </c>
      <c r="C167" s="5"/>
      <c r="D167" s="2"/>
      <c r="E167" s="35">
        <f>E168+E171</f>
        <v>11979.300000000001</v>
      </c>
      <c r="F167" s="50"/>
      <c r="G167" s="50">
        <f>'[2]Прилож 2 функц 2019'!E165</f>
        <v>11979.300000000001</v>
      </c>
      <c r="H167" s="50">
        <f t="shared" si="7"/>
        <v>0</v>
      </c>
    </row>
    <row r="168" spans="1:8" ht="54" customHeight="1" x14ac:dyDescent="0.3">
      <c r="A168" s="15" t="s">
        <v>89</v>
      </c>
      <c r="B168" s="1" t="s">
        <v>88</v>
      </c>
      <c r="C168" s="1" t="s">
        <v>90</v>
      </c>
      <c r="D168" s="76"/>
      <c r="E168" s="35">
        <f>E169</f>
        <v>486</v>
      </c>
      <c r="F168" s="50"/>
      <c r="G168" s="50">
        <f>'[2]Прилож 2 функц 2019'!E166</f>
        <v>486</v>
      </c>
      <c r="H168" s="50">
        <f t="shared" si="7"/>
        <v>0</v>
      </c>
    </row>
    <row r="169" spans="1:8" ht="37.5" x14ac:dyDescent="0.3">
      <c r="A169" s="20" t="s">
        <v>111</v>
      </c>
      <c r="B169" s="6" t="s">
        <v>88</v>
      </c>
      <c r="C169" s="6" t="s">
        <v>90</v>
      </c>
      <c r="D169" s="8">
        <v>200</v>
      </c>
      <c r="E169" s="103">
        <f>E170</f>
        <v>486</v>
      </c>
      <c r="F169" s="50"/>
      <c r="G169" s="50">
        <f>'[2]Прилож 2 функц 2019'!E167</f>
        <v>486</v>
      </c>
      <c r="H169" s="50">
        <f t="shared" si="7"/>
        <v>0</v>
      </c>
    </row>
    <row r="170" spans="1:8" ht="37.5" x14ac:dyDescent="0.3">
      <c r="A170" s="20" t="s">
        <v>16</v>
      </c>
      <c r="B170" s="6" t="s">
        <v>88</v>
      </c>
      <c r="C170" s="6" t="s">
        <v>90</v>
      </c>
      <c r="D170" s="8">
        <v>240</v>
      </c>
      <c r="E170" s="103">
        <v>486</v>
      </c>
      <c r="F170" s="50"/>
      <c r="G170" s="50">
        <f>'[2]Прилож 2 функц 2019'!E168</f>
        <v>486</v>
      </c>
      <c r="H170" s="50">
        <f t="shared" si="7"/>
        <v>0</v>
      </c>
    </row>
    <row r="171" spans="1:8" ht="37.5" x14ac:dyDescent="0.3">
      <c r="A171" s="14" t="s">
        <v>91</v>
      </c>
      <c r="B171" s="1" t="s">
        <v>88</v>
      </c>
      <c r="C171" s="1" t="s">
        <v>92</v>
      </c>
      <c r="D171" s="76"/>
      <c r="E171" s="35">
        <f>E172+E174+E176</f>
        <v>11493.300000000001</v>
      </c>
      <c r="F171" s="50"/>
      <c r="G171" s="50">
        <f>'[2]Прилож 2 функц 2019'!E169</f>
        <v>11493.300000000001</v>
      </c>
      <c r="H171" s="50">
        <f t="shared" si="7"/>
        <v>0</v>
      </c>
    </row>
    <row r="172" spans="1:8" ht="75" x14ac:dyDescent="0.3">
      <c r="A172" s="19" t="s">
        <v>9</v>
      </c>
      <c r="B172" s="6" t="s">
        <v>88</v>
      </c>
      <c r="C172" s="6" t="s">
        <v>92</v>
      </c>
      <c r="D172" s="8">
        <v>100</v>
      </c>
      <c r="E172" s="103">
        <f>E173</f>
        <v>9253.2000000000007</v>
      </c>
      <c r="F172" s="50"/>
      <c r="G172" s="50">
        <f>'[2]Прилож 2 функц 2019'!E170</f>
        <v>9253.2000000000007</v>
      </c>
      <c r="H172" s="50">
        <f t="shared" si="7"/>
        <v>0</v>
      </c>
    </row>
    <row r="173" spans="1:8" ht="18.75" x14ac:dyDescent="0.3">
      <c r="A173" s="18" t="s">
        <v>64</v>
      </c>
      <c r="B173" s="6" t="s">
        <v>88</v>
      </c>
      <c r="C173" s="6" t="s">
        <v>92</v>
      </c>
      <c r="D173" s="8">
        <v>110</v>
      </c>
      <c r="E173" s="103">
        <v>9253.2000000000007</v>
      </c>
      <c r="F173" s="50"/>
      <c r="G173" s="50">
        <f>'[2]Прилож 2 функц 2019'!E171</f>
        <v>9253.2000000000007</v>
      </c>
      <c r="H173" s="50">
        <f t="shared" si="7"/>
        <v>0</v>
      </c>
    </row>
    <row r="174" spans="1:8" ht="37.5" x14ac:dyDescent="0.3">
      <c r="A174" s="20" t="s">
        <v>111</v>
      </c>
      <c r="B174" s="6" t="s">
        <v>88</v>
      </c>
      <c r="C174" s="6" t="s">
        <v>92</v>
      </c>
      <c r="D174" s="8">
        <v>200</v>
      </c>
      <c r="E174" s="103">
        <f>E175</f>
        <v>2238.1</v>
      </c>
      <c r="F174" s="50"/>
      <c r="G174" s="50">
        <f>'[2]Прилож 2 функц 2019'!E172</f>
        <v>2238.1</v>
      </c>
      <c r="H174" s="50">
        <f t="shared" si="7"/>
        <v>0</v>
      </c>
    </row>
    <row r="175" spans="1:8" ht="37.5" x14ac:dyDescent="0.3">
      <c r="A175" s="20" t="s">
        <v>16</v>
      </c>
      <c r="B175" s="6" t="s">
        <v>88</v>
      </c>
      <c r="C175" s="6" t="s">
        <v>92</v>
      </c>
      <c r="D175" s="8">
        <v>240</v>
      </c>
      <c r="E175" s="103">
        <v>2238.1</v>
      </c>
      <c r="F175" s="50"/>
      <c r="G175" s="50">
        <f>'[2]Прилож 2 функц 2019'!E173</f>
        <v>2238.1</v>
      </c>
      <c r="H175" s="50">
        <f t="shared" si="7"/>
        <v>0</v>
      </c>
    </row>
    <row r="176" spans="1:8" ht="18.75" x14ac:dyDescent="0.3">
      <c r="A176" s="18" t="s">
        <v>17</v>
      </c>
      <c r="B176" s="6" t="s">
        <v>88</v>
      </c>
      <c r="C176" s="6" t="s">
        <v>92</v>
      </c>
      <c r="D176" s="8">
        <v>800</v>
      </c>
      <c r="E176" s="103">
        <f>E177</f>
        <v>2</v>
      </c>
      <c r="F176" s="50"/>
      <c r="G176" s="50">
        <f>'[2]Прилож 2 функц 2019'!E174</f>
        <v>2</v>
      </c>
      <c r="H176" s="50">
        <f t="shared" si="7"/>
        <v>0</v>
      </c>
    </row>
    <row r="177" spans="1:8" ht="18.75" x14ac:dyDescent="0.3">
      <c r="A177" s="18" t="s">
        <v>18</v>
      </c>
      <c r="B177" s="6" t="s">
        <v>88</v>
      </c>
      <c r="C177" s="6" t="s">
        <v>92</v>
      </c>
      <c r="D177" s="8">
        <v>850</v>
      </c>
      <c r="E177" s="103">
        <v>2</v>
      </c>
      <c r="F177" s="50"/>
      <c r="G177" s="50">
        <f>'[2]Прилож 2 функц 2019'!E175</f>
        <v>2</v>
      </c>
      <c r="H177" s="50">
        <f t="shared" si="7"/>
        <v>0</v>
      </c>
    </row>
    <row r="178" spans="1:8" ht="21.75" customHeight="1" x14ac:dyDescent="0.3">
      <c r="A178" s="88" t="s">
        <v>93</v>
      </c>
      <c r="B178" s="5" t="s">
        <v>94</v>
      </c>
      <c r="C178" s="106"/>
      <c r="D178" s="2"/>
      <c r="E178" s="35">
        <f>E179+E183</f>
        <v>3892.7000000000003</v>
      </c>
      <c r="F178" s="50"/>
      <c r="G178" s="50">
        <f>'[2]Прилож 2 функц 2019'!E176</f>
        <v>3892.7000000000003</v>
      </c>
      <c r="H178" s="50">
        <f t="shared" si="7"/>
        <v>0</v>
      </c>
    </row>
    <row r="179" spans="1:8" ht="18.75" x14ac:dyDescent="0.3">
      <c r="A179" s="22" t="s">
        <v>148</v>
      </c>
      <c r="B179" s="5" t="s">
        <v>95</v>
      </c>
      <c r="C179" s="106"/>
      <c r="D179" s="2"/>
      <c r="E179" s="35">
        <f>E180</f>
        <v>1451.6</v>
      </c>
      <c r="F179" s="50"/>
      <c r="G179" s="50">
        <f>'[2]Прилож 2 функц 2019'!E177</f>
        <v>1451.6</v>
      </c>
      <c r="H179" s="50">
        <f t="shared" si="7"/>
        <v>0</v>
      </c>
    </row>
    <row r="180" spans="1:8" ht="84" customHeight="1" x14ac:dyDescent="0.3">
      <c r="A180" s="14" t="s">
        <v>133</v>
      </c>
      <c r="B180" s="5" t="s">
        <v>95</v>
      </c>
      <c r="C180" s="5" t="s">
        <v>96</v>
      </c>
      <c r="D180" s="2"/>
      <c r="E180" s="35">
        <f>E181</f>
        <v>1451.6</v>
      </c>
      <c r="F180" s="50"/>
      <c r="G180" s="50">
        <f>'[2]Прилож 2 функц 2019'!E178</f>
        <v>1451.6</v>
      </c>
      <c r="H180" s="50">
        <f t="shared" si="7"/>
        <v>0</v>
      </c>
    </row>
    <row r="181" spans="1:8" ht="37.5" x14ac:dyDescent="0.3">
      <c r="A181" s="20" t="s">
        <v>111</v>
      </c>
      <c r="B181" s="7" t="s">
        <v>95</v>
      </c>
      <c r="C181" s="7" t="s">
        <v>96</v>
      </c>
      <c r="D181" s="8">
        <v>200</v>
      </c>
      <c r="E181" s="103">
        <f>E182</f>
        <v>1451.6</v>
      </c>
      <c r="F181" s="50"/>
      <c r="G181" s="50">
        <f>'[2]Прилож 2 функц 2019'!E179</f>
        <v>1451.6</v>
      </c>
      <c r="H181" s="50">
        <f t="shared" si="7"/>
        <v>0</v>
      </c>
    </row>
    <row r="182" spans="1:8" ht="37.5" x14ac:dyDescent="0.3">
      <c r="A182" s="20" t="s">
        <v>16</v>
      </c>
      <c r="B182" s="7" t="s">
        <v>95</v>
      </c>
      <c r="C182" s="7" t="s">
        <v>96</v>
      </c>
      <c r="D182" s="8">
        <v>240</v>
      </c>
      <c r="E182" s="103">
        <v>1451.6</v>
      </c>
      <c r="F182" s="50"/>
      <c r="G182" s="50">
        <f>'[2]Прилож 2 функц 2019'!E180</f>
        <v>1451.6</v>
      </c>
      <c r="H182" s="50">
        <f t="shared" si="7"/>
        <v>0</v>
      </c>
    </row>
    <row r="183" spans="1:8" ht="18.75" x14ac:dyDescent="0.3">
      <c r="A183" s="107" t="s">
        <v>97</v>
      </c>
      <c r="B183" s="5" t="s">
        <v>98</v>
      </c>
      <c r="C183" s="5"/>
      <c r="D183" s="2"/>
      <c r="E183" s="35">
        <f>E184</f>
        <v>2441.1000000000004</v>
      </c>
      <c r="F183" s="50"/>
      <c r="G183" s="50">
        <f>'[2]Прилож 2 функц 2019'!E181</f>
        <v>2441.1000000000004</v>
      </c>
      <c r="H183" s="50">
        <f t="shared" si="7"/>
        <v>0</v>
      </c>
    </row>
    <row r="184" spans="1:8" ht="56.25" x14ac:dyDescent="0.3">
      <c r="A184" s="31" t="s">
        <v>114</v>
      </c>
      <c r="B184" s="5" t="s">
        <v>98</v>
      </c>
      <c r="C184" s="1" t="s">
        <v>100</v>
      </c>
      <c r="D184" s="2"/>
      <c r="E184" s="35">
        <f>E185</f>
        <v>2441.1000000000004</v>
      </c>
      <c r="F184" s="50"/>
      <c r="G184" s="50">
        <f>'[2]Прилож 2 функц 2019'!E182</f>
        <v>2441.1000000000004</v>
      </c>
      <c r="H184" s="50">
        <f t="shared" si="7"/>
        <v>0</v>
      </c>
    </row>
    <row r="185" spans="1:8" ht="37.5" x14ac:dyDescent="0.3">
      <c r="A185" s="20" t="s">
        <v>99</v>
      </c>
      <c r="B185" s="7" t="s">
        <v>98</v>
      </c>
      <c r="C185" s="6" t="s">
        <v>100</v>
      </c>
      <c r="D185" s="102"/>
      <c r="E185" s="103">
        <f>E186+E188+E190</f>
        <v>2441.1000000000004</v>
      </c>
      <c r="F185" s="50"/>
      <c r="G185" s="50">
        <f>'[2]Прилож 2 функц 2019'!E183</f>
        <v>2441.1000000000004</v>
      </c>
      <c r="H185" s="50">
        <f t="shared" si="7"/>
        <v>0</v>
      </c>
    </row>
    <row r="186" spans="1:8" ht="75" x14ac:dyDescent="0.3">
      <c r="A186" s="20" t="s">
        <v>9</v>
      </c>
      <c r="B186" s="7" t="s">
        <v>98</v>
      </c>
      <c r="C186" s="6" t="s">
        <v>100</v>
      </c>
      <c r="D186" s="8">
        <v>100</v>
      </c>
      <c r="E186" s="103">
        <f>E187</f>
        <v>2384.8000000000002</v>
      </c>
      <c r="F186" s="50"/>
      <c r="G186" s="50">
        <f>'[2]Прилож 2 функц 2019'!E184</f>
        <v>2384.8000000000002</v>
      </c>
      <c r="H186" s="50">
        <f t="shared" si="7"/>
        <v>0</v>
      </c>
    </row>
    <row r="187" spans="1:8" ht="18.75" x14ac:dyDescent="0.3">
      <c r="A187" s="18" t="s">
        <v>64</v>
      </c>
      <c r="B187" s="7" t="s">
        <v>98</v>
      </c>
      <c r="C187" s="6" t="s">
        <v>100</v>
      </c>
      <c r="D187" s="8">
        <v>110</v>
      </c>
      <c r="E187" s="103">
        <v>2384.8000000000002</v>
      </c>
      <c r="F187" s="50"/>
      <c r="G187" s="50">
        <f>'[2]Прилож 2 функц 2019'!E185</f>
        <v>2384.8000000000002</v>
      </c>
      <c r="H187" s="50">
        <f t="shared" si="7"/>
        <v>0</v>
      </c>
    </row>
    <row r="188" spans="1:8" ht="37.5" x14ac:dyDescent="0.3">
      <c r="A188" s="20" t="s">
        <v>111</v>
      </c>
      <c r="B188" s="7" t="s">
        <v>98</v>
      </c>
      <c r="C188" s="6" t="s">
        <v>100</v>
      </c>
      <c r="D188" s="8">
        <v>200</v>
      </c>
      <c r="E188" s="103">
        <f>E189</f>
        <v>54.3</v>
      </c>
      <c r="F188" s="50"/>
      <c r="G188" s="50">
        <f>'[2]Прилож 2 функц 2019'!E186</f>
        <v>54.3</v>
      </c>
      <c r="H188" s="50">
        <f t="shared" si="7"/>
        <v>0</v>
      </c>
    </row>
    <row r="189" spans="1:8" ht="37.5" x14ac:dyDescent="0.3">
      <c r="A189" s="20" t="s">
        <v>16</v>
      </c>
      <c r="B189" s="7" t="s">
        <v>98</v>
      </c>
      <c r="C189" s="6" t="s">
        <v>100</v>
      </c>
      <c r="D189" s="8">
        <v>240</v>
      </c>
      <c r="E189" s="103">
        <v>54.3</v>
      </c>
      <c r="F189" s="50"/>
      <c r="G189" s="50">
        <f>'[2]Прилож 2 функц 2019'!E187</f>
        <v>54.3</v>
      </c>
      <c r="H189" s="50">
        <f t="shared" si="7"/>
        <v>0</v>
      </c>
    </row>
    <row r="190" spans="1:8" ht="18.75" x14ac:dyDescent="0.3">
      <c r="A190" s="18" t="s">
        <v>17</v>
      </c>
      <c r="B190" s="7" t="s">
        <v>98</v>
      </c>
      <c r="C190" s="6" t="s">
        <v>100</v>
      </c>
      <c r="D190" s="8">
        <v>800</v>
      </c>
      <c r="E190" s="103">
        <f>E191</f>
        <v>2</v>
      </c>
      <c r="F190" s="50"/>
      <c r="G190" s="50">
        <f>'[2]Прилож 2 функц 2019'!E188</f>
        <v>2</v>
      </c>
      <c r="H190" s="50">
        <f t="shared" si="7"/>
        <v>0</v>
      </c>
    </row>
    <row r="191" spans="1:8" ht="18.75" x14ac:dyDescent="0.3">
      <c r="A191" s="18" t="s">
        <v>18</v>
      </c>
      <c r="B191" s="7" t="s">
        <v>98</v>
      </c>
      <c r="C191" s="6" t="s">
        <v>100</v>
      </c>
      <c r="D191" s="8">
        <v>850</v>
      </c>
      <c r="E191" s="103">
        <v>2</v>
      </c>
      <c r="F191" s="50"/>
      <c r="G191" s="50">
        <f>'[2]Прилож 2 функц 2019'!E189</f>
        <v>2</v>
      </c>
      <c r="H191" s="50">
        <f t="shared" si="7"/>
        <v>0</v>
      </c>
    </row>
    <row r="192" spans="1:8" ht="18.75" x14ac:dyDescent="0.3">
      <c r="A192" s="10" t="s">
        <v>107</v>
      </c>
      <c r="B192" s="11"/>
      <c r="C192" s="11"/>
      <c r="D192" s="12"/>
      <c r="E192" s="13">
        <f>E10+E31</f>
        <v>88634.2</v>
      </c>
      <c r="F192" s="50">
        <f>96065-E192</f>
        <v>7430.8000000000029</v>
      </c>
      <c r="G192" s="50">
        <f>'[2]Прилож 2 функц 2019'!E190</f>
        <v>88634.2</v>
      </c>
      <c r="H192" s="50">
        <f t="shared" si="7"/>
        <v>0</v>
      </c>
    </row>
    <row r="193" spans="1:5" x14ac:dyDescent="0.2">
      <c r="A193" s="108"/>
      <c r="B193" s="109"/>
      <c r="C193" s="109"/>
      <c r="D193" s="110"/>
      <c r="E193" s="111"/>
    </row>
    <row r="194" spans="1:5" ht="18.75" x14ac:dyDescent="0.3">
      <c r="A194" s="112"/>
      <c r="B194" s="113"/>
      <c r="C194" s="114"/>
      <c r="D194" s="115"/>
      <c r="E194" s="13"/>
    </row>
    <row r="195" spans="1:5" x14ac:dyDescent="0.2">
      <c r="A195" s="116"/>
      <c r="B195" s="117"/>
      <c r="C195" s="117"/>
      <c r="D195" s="116"/>
    </row>
    <row r="196" spans="1:5" x14ac:dyDescent="0.2">
      <c r="A196" s="116"/>
      <c r="B196" s="117"/>
      <c r="C196" s="117"/>
      <c r="D196" s="116"/>
      <c r="E196" s="50"/>
    </row>
    <row r="197" spans="1:5" x14ac:dyDescent="0.2">
      <c r="A197" s="116"/>
      <c r="B197" s="117"/>
      <c r="C197" s="117"/>
      <c r="D197" s="116"/>
    </row>
    <row r="198" spans="1:5" x14ac:dyDescent="0.2">
      <c r="A198" s="118"/>
      <c r="B198" s="117"/>
      <c r="C198" s="117"/>
      <c r="D198" s="116"/>
    </row>
    <row r="199" spans="1:5" x14ac:dyDescent="0.2">
      <c r="A199" s="118"/>
      <c r="B199" s="117"/>
      <c r="C199" s="117"/>
      <c r="D199" s="116"/>
    </row>
    <row r="200" spans="1:5" x14ac:dyDescent="0.2">
      <c r="A200" s="116"/>
      <c r="B200" s="117"/>
      <c r="C200" s="117"/>
      <c r="D200" s="116"/>
    </row>
    <row r="201" spans="1:5" x14ac:dyDescent="0.2">
      <c r="A201" s="116"/>
      <c r="B201" s="117"/>
      <c r="C201" s="117"/>
      <c r="D201" s="116"/>
    </row>
    <row r="202" spans="1:5" x14ac:dyDescent="0.2">
      <c r="A202" s="112"/>
      <c r="B202" s="119"/>
      <c r="C202" s="120"/>
      <c r="D202" s="115"/>
    </row>
    <row r="203" spans="1:5" x14ac:dyDescent="0.2">
      <c r="A203" s="116"/>
      <c r="B203" s="121"/>
      <c r="C203" s="117"/>
      <c r="D203" s="116"/>
    </row>
    <row r="204" spans="1:5" x14ac:dyDescent="0.2">
      <c r="A204" s="115"/>
      <c r="B204" s="122"/>
      <c r="C204" s="122"/>
      <c r="D204" s="115"/>
    </row>
    <row r="205" spans="1:5" x14ac:dyDescent="0.2">
      <c r="A205" s="116"/>
      <c r="B205" s="123"/>
      <c r="C205" s="123"/>
      <c r="D205" s="116"/>
    </row>
    <row r="206" spans="1:5" x14ac:dyDescent="0.2">
      <c r="A206" s="116"/>
      <c r="B206" s="123"/>
      <c r="C206" s="123"/>
      <c r="D206" s="116"/>
    </row>
    <row r="207" spans="1:5" x14ac:dyDescent="0.2">
      <c r="A207" s="116"/>
      <c r="B207" s="123"/>
      <c r="C207" s="123"/>
      <c r="D207" s="116"/>
    </row>
    <row r="208" spans="1:5" x14ac:dyDescent="0.2">
      <c r="A208" s="116"/>
      <c r="B208" s="123"/>
      <c r="C208" s="123"/>
      <c r="D208" s="116"/>
    </row>
    <row r="209" spans="1:4" x14ac:dyDescent="0.2">
      <c r="A209" s="116"/>
      <c r="B209" s="123"/>
      <c r="C209" s="123"/>
      <c r="D209" s="116"/>
    </row>
    <row r="210" spans="1:4" x14ac:dyDescent="0.2">
      <c r="A210" s="116"/>
      <c r="B210" s="123"/>
      <c r="C210" s="123"/>
      <c r="D210" s="116"/>
    </row>
    <row r="211" spans="1:4" x14ac:dyDescent="0.2">
      <c r="A211" s="116"/>
      <c r="B211" s="123"/>
      <c r="C211" s="123"/>
      <c r="D211" s="116"/>
    </row>
    <row r="212" spans="1:4" x14ac:dyDescent="0.2">
      <c r="A212" s="116"/>
      <c r="B212" s="123"/>
      <c r="C212" s="123"/>
      <c r="D212" s="116"/>
    </row>
    <row r="213" spans="1:4" x14ac:dyDescent="0.2">
      <c r="A213" s="116"/>
      <c r="B213" s="123"/>
      <c r="C213" s="123"/>
      <c r="D213" s="116"/>
    </row>
    <row r="214" spans="1:4" x14ac:dyDescent="0.2">
      <c r="A214" s="116"/>
      <c r="B214" s="123"/>
      <c r="C214" s="123"/>
      <c r="D214" s="116"/>
    </row>
    <row r="215" spans="1:4" x14ac:dyDescent="0.2">
      <c r="A215" s="116"/>
      <c r="B215" s="123"/>
      <c r="C215" s="123"/>
      <c r="D215" s="116"/>
    </row>
    <row r="216" spans="1:4" x14ac:dyDescent="0.2">
      <c r="A216" s="116"/>
      <c r="B216" s="123"/>
      <c r="C216" s="123"/>
      <c r="D216" s="116"/>
    </row>
    <row r="217" spans="1:4" x14ac:dyDescent="0.2">
      <c r="A217" s="112"/>
      <c r="B217" s="119"/>
      <c r="C217" s="120"/>
      <c r="D217" s="115"/>
    </row>
    <row r="218" spans="1:4" x14ac:dyDescent="0.2">
      <c r="A218" s="116"/>
      <c r="B218" s="121"/>
      <c r="C218" s="117"/>
      <c r="D218" s="116"/>
    </row>
    <row r="219" spans="1:4" x14ac:dyDescent="0.2">
      <c r="A219" s="116"/>
      <c r="B219" s="121"/>
      <c r="C219" s="117"/>
      <c r="D219" s="116"/>
    </row>
    <row r="220" spans="1:4" x14ac:dyDescent="0.2">
      <c r="A220" s="116"/>
      <c r="B220" s="121"/>
      <c r="C220" s="117"/>
      <c r="D220" s="116"/>
    </row>
    <row r="221" spans="1:4" x14ac:dyDescent="0.2">
      <c r="A221" s="116"/>
      <c r="B221" s="121"/>
      <c r="C221" s="117"/>
      <c r="D221" s="116"/>
    </row>
    <row r="222" spans="1:4" x14ac:dyDescent="0.2">
      <c r="A222" s="112"/>
      <c r="B222" s="119"/>
      <c r="C222" s="115"/>
      <c r="D222" s="115"/>
    </row>
    <row r="223" spans="1:4" x14ac:dyDescent="0.2">
      <c r="A223" s="115"/>
      <c r="B223" s="119"/>
      <c r="C223" s="115"/>
      <c r="D223" s="115"/>
    </row>
    <row r="224" spans="1:4" x14ac:dyDescent="0.2">
      <c r="A224" s="116"/>
      <c r="B224" s="121"/>
      <c r="C224" s="116"/>
      <c r="D224" s="116"/>
    </row>
    <row r="225" spans="1:4" x14ac:dyDescent="0.2">
      <c r="A225" s="124"/>
      <c r="B225" s="121"/>
      <c r="C225" s="117"/>
      <c r="D225" s="116"/>
    </row>
    <row r="226" spans="1:4" x14ac:dyDescent="0.2">
      <c r="A226" s="116"/>
      <c r="B226" s="121"/>
      <c r="C226" s="117"/>
      <c r="D226" s="116"/>
    </row>
    <row r="227" spans="1:4" x14ac:dyDescent="0.2">
      <c r="A227" s="116"/>
      <c r="B227" s="121"/>
      <c r="C227" s="117"/>
      <c r="D227" s="116"/>
    </row>
    <row r="228" spans="1:4" x14ac:dyDescent="0.2">
      <c r="A228" s="116"/>
      <c r="B228" s="121"/>
      <c r="C228" s="117"/>
      <c r="D228" s="116"/>
    </row>
    <row r="229" spans="1:4" x14ac:dyDescent="0.2">
      <c r="A229" s="115"/>
      <c r="B229" s="119"/>
      <c r="C229" s="120"/>
      <c r="D229" s="115"/>
    </row>
    <row r="230" spans="1:4" x14ac:dyDescent="0.2">
      <c r="A230" s="116"/>
      <c r="B230" s="121"/>
      <c r="C230" s="123"/>
      <c r="D230" s="116"/>
    </row>
    <row r="231" spans="1:4" x14ac:dyDescent="0.2">
      <c r="A231" s="116"/>
      <c r="B231" s="121"/>
      <c r="C231" s="123"/>
      <c r="D231" s="116"/>
    </row>
    <row r="232" spans="1:4" x14ac:dyDescent="0.2">
      <c r="A232" s="116"/>
      <c r="B232" s="121"/>
      <c r="C232" s="123"/>
      <c r="D232" s="116"/>
    </row>
    <row r="233" spans="1:4" x14ac:dyDescent="0.2">
      <c r="A233" s="116"/>
      <c r="B233" s="121"/>
      <c r="C233" s="123"/>
      <c r="D233" s="116"/>
    </row>
    <row r="234" spans="1:4" x14ac:dyDescent="0.2">
      <c r="A234" s="116"/>
      <c r="B234" s="121"/>
      <c r="C234" s="123"/>
      <c r="D234" s="116"/>
    </row>
    <row r="235" spans="1:4" x14ac:dyDescent="0.2">
      <c r="A235" s="116"/>
      <c r="B235" s="121"/>
      <c r="C235" s="123"/>
      <c r="D235" s="116"/>
    </row>
    <row r="236" spans="1:4" x14ac:dyDescent="0.2">
      <c r="A236" s="116"/>
      <c r="B236" s="121"/>
      <c r="C236" s="123"/>
      <c r="D236" s="116"/>
    </row>
    <row r="237" spans="1:4" x14ac:dyDescent="0.2">
      <c r="A237" s="116"/>
      <c r="B237" s="121"/>
      <c r="C237" s="123"/>
      <c r="D237" s="116"/>
    </row>
    <row r="238" spans="1:4" x14ac:dyDescent="0.2">
      <c r="A238" s="115"/>
      <c r="B238" s="121"/>
      <c r="C238" s="123"/>
      <c r="D238" s="125"/>
    </row>
    <row r="239" spans="1:4" x14ac:dyDescent="0.2">
      <c r="A239" s="126"/>
      <c r="B239" s="126"/>
      <c r="C239" s="126"/>
      <c r="D239" s="126"/>
    </row>
    <row r="240" spans="1:4" x14ac:dyDescent="0.2">
      <c r="A240" s="126"/>
      <c r="B240" s="126"/>
      <c r="C240" s="126"/>
      <c r="D240" s="126"/>
    </row>
    <row r="241" spans="1:4" x14ac:dyDescent="0.2">
      <c r="A241" s="126"/>
      <c r="B241" s="126"/>
      <c r="C241" s="126"/>
      <c r="D241" s="126"/>
    </row>
    <row r="242" spans="1:4" x14ac:dyDescent="0.2">
      <c r="A242" s="126"/>
      <c r="B242" s="126"/>
      <c r="C242" s="126"/>
      <c r="D242" s="126"/>
    </row>
    <row r="243" spans="1:4" x14ac:dyDescent="0.2">
      <c r="A243" s="126"/>
      <c r="B243" s="126"/>
      <c r="C243" s="126"/>
      <c r="D243" s="126"/>
    </row>
    <row r="244" spans="1:4" x14ac:dyDescent="0.2">
      <c r="A244" s="126"/>
      <c r="B244" s="126"/>
      <c r="C244" s="126"/>
      <c r="D244" s="126"/>
    </row>
    <row r="245" spans="1:4" x14ac:dyDescent="0.2">
      <c r="A245" s="126"/>
      <c r="B245" s="126"/>
      <c r="C245" s="126"/>
      <c r="D245" s="126"/>
    </row>
    <row r="246" spans="1:4" x14ac:dyDescent="0.2">
      <c r="A246" s="126"/>
      <c r="B246" s="126"/>
      <c r="C246" s="126"/>
      <c r="D246" s="126"/>
    </row>
    <row r="247" spans="1:4" x14ac:dyDescent="0.2">
      <c r="A247" s="126"/>
      <c r="B247" s="126"/>
      <c r="C247" s="126"/>
      <c r="D247" s="126"/>
    </row>
    <row r="248" spans="1:4" x14ac:dyDescent="0.2">
      <c r="A248" s="126"/>
      <c r="B248" s="126"/>
      <c r="C248" s="126"/>
      <c r="D248" s="126"/>
    </row>
    <row r="249" spans="1:4" x14ac:dyDescent="0.2">
      <c r="A249" s="126"/>
      <c r="B249" s="126"/>
      <c r="C249" s="126"/>
      <c r="D249" s="126"/>
    </row>
    <row r="250" spans="1:4" x14ac:dyDescent="0.2">
      <c r="A250" s="126"/>
      <c r="B250" s="126"/>
      <c r="C250" s="126"/>
      <c r="D250" s="126"/>
    </row>
    <row r="251" spans="1:4" x14ac:dyDescent="0.2">
      <c r="A251" s="126"/>
      <c r="B251" s="126"/>
      <c r="C251" s="126"/>
      <c r="D251" s="126"/>
    </row>
    <row r="252" spans="1:4" x14ac:dyDescent="0.2">
      <c r="A252" s="126"/>
      <c r="B252" s="126"/>
      <c r="C252" s="126"/>
      <c r="D252" s="126"/>
    </row>
    <row r="253" spans="1:4" x14ac:dyDescent="0.2">
      <c r="A253" s="126"/>
      <c r="B253" s="126"/>
      <c r="C253" s="126"/>
      <c r="D253" s="126"/>
    </row>
    <row r="254" spans="1:4" x14ac:dyDescent="0.2">
      <c r="A254" s="126"/>
      <c r="B254" s="126"/>
      <c r="C254" s="126"/>
      <c r="D254" s="126"/>
    </row>
    <row r="255" spans="1:4" x14ac:dyDescent="0.2">
      <c r="A255" s="126"/>
      <c r="B255" s="126"/>
      <c r="C255" s="126"/>
      <c r="D255" s="126"/>
    </row>
    <row r="256" spans="1:4" x14ac:dyDescent="0.2">
      <c r="A256" s="126"/>
      <c r="B256" s="126"/>
      <c r="C256" s="126"/>
      <c r="D256" s="126"/>
    </row>
    <row r="257" spans="1:4" x14ac:dyDescent="0.2">
      <c r="A257" s="126"/>
      <c r="B257" s="126"/>
      <c r="C257" s="126"/>
      <c r="D257" s="126"/>
    </row>
    <row r="258" spans="1:4" x14ac:dyDescent="0.2">
      <c r="A258" s="126"/>
      <c r="B258" s="126"/>
      <c r="C258" s="126"/>
      <c r="D258" s="126"/>
    </row>
    <row r="259" spans="1:4" x14ac:dyDescent="0.2">
      <c r="A259" s="126"/>
      <c r="B259" s="126"/>
      <c r="C259" s="126"/>
      <c r="D259" s="126"/>
    </row>
    <row r="260" spans="1:4" x14ac:dyDescent="0.2">
      <c r="A260" s="126"/>
      <c r="B260" s="126"/>
      <c r="C260" s="126"/>
      <c r="D260" s="126"/>
    </row>
    <row r="261" spans="1:4" x14ac:dyDescent="0.2">
      <c r="A261" s="126"/>
      <c r="B261" s="126"/>
      <c r="C261" s="126"/>
      <c r="D261" s="126"/>
    </row>
    <row r="262" spans="1:4" x14ac:dyDescent="0.2">
      <c r="A262" s="126"/>
      <c r="B262" s="126"/>
      <c r="C262" s="126"/>
      <c r="D262" s="126"/>
    </row>
    <row r="263" spans="1:4" x14ac:dyDescent="0.2">
      <c r="A263" s="126"/>
      <c r="B263" s="126"/>
      <c r="C263" s="126"/>
      <c r="D263" s="126"/>
    </row>
    <row r="264" spans="1:4" x14ac:dyDescent="0.2">
      <c r="A264" s="126"/>
      <c r="B264" s="126"/>
      <c r="C264" s="126"/>
      <c r="D264" s="126"/>
    </row>
    <row r="265" spans="1:4" x14ac:dyDescent="0.2">
      <c r="A265" s="126"/>
      <c r="B265" s="126"/>
      <c r="C265" s="126"/>
      <c r="D265" s="126"/>
    </row>
    <row r="266" spans="1:4" x14ac:dyDescent="0.2">
      <c r="A266" s="126"/>
      <c r="B266" s="126"/>
      <c r="C266" s="126"/>
      <c r="D266" s="126"/>
    </row>
    <row r="267" spans="1:4" x14ac:dyDescent="0.2">
      <c r="A267" s="126"/>
      <c r="B267" s="126"/>
      <c r="C267" s="126"/>
      <c r="D267" s="126"/>
    </row>
    <row r="268" spans="1:4" x14ac:dyDescent="0.2">
      <c r="A268" s="126"/>
      <c r="B268" s="126"/>
      <c r="C268" s="126"/>
      <c r="D268" s="126"/>
    </row>
    <row r="269" spans="1:4" x14ac:dyDescent="0.2">
      <c r="A269" s="126"/>
      <c r="B269" s="126"/>
      <c r="C269" s="126"/>
      <c r="D269" s="126"/>
    </row>
    <row r="270" spans="1:4" x14ac:dyDescent="0.2">
      <c r="A270" s="126"/>
      <c r="B270" s="126"/>
      <c r="C270" s="126"/>
      <c r="D270" s="126"/>
    </row>
    <row r="271" spans="1:4" x14ac:dyDescent="0.2">
      <c r="A271" s="126"/>
      <c r="B271" s="126"/>
      <c r="C271" s="126"/>
      <c r="D271" s="126"/>
    </row>
    <row r="272" spans="1:4" x14ac:dyDescent="0.2">
      <c r="A272" s="126"/>
      <c r="B272" s="126"/>
      <c r="C272" s="126"/>
      <c r="D272" s="126"/>
    </row>
    <row r="273" spans="1:4" x14ac:dyDescent="0.2">
      <c r="A273" s="126"/>
      <c r="B273" s="126"/>
      <c r="C273" s="126"/>
      <c r="D273" s="126"/>
    </row>
    <row r="274" spans="1:4" x14ac:dyDescent="0.2">
      <c r="A274" s="126"/>
      <c r="B274" s="126"/>
      <c r="C274" s="126"/>
      <c r="D274" s="126"/>
    </row>
    <row r="275" spans="1:4" x14ac:dyDescent="0.2">
      <c r="A275" s="126"/>
      <c r="B275" s="126"/>
      <c r="C275" s="126"/>
      <c r="D275" s="126"/>
    </row>
    <row r="276" spans="1:4" x14ac:dyDescent="0.2">
      <c r="A276" s="126"/>
      <c r="B276" s="126"/>
      <c r="C276" s="126"/>
      <c r="D276" s="126"/>
    </row>
    <row r="277" spans="1:4" x14ac:dyDescent="0.2">
      <c r="A277" s="126"/>
      <c r="B277" s="126"/>
      <c r="C277" s="126"/>
      <c r="D277" s="126"/>
    </row>
    <row r="278" spans="1:4" x14ac:dyDescent="0.2">
      <c r="A278" s="126"/>
      <c r="B278" s="126"/>
      <c r="C278" s="126"/>
      <c r="D278" s="126"/>
    </row>
    <row r="279" spans="1:4" x14ac:dyDescent="0.2">
      <c r="A279" s="126"/>
      <c r="B279" s="126"/>
      <c r="C279" s="126"/>
      <c r="D279" s="126"/>
    </row>
    <row r="280" spans="1:4" x14ac:dyDescent="0.2">
      <c r="A280" s="126"/>
      <c r="B280" s="126"/>
      <c r="C280" s="126"/>
      <c r="D280" s="126"/>
    </row>
    <row r="281" spans="1:4" x14ac:dyDescent="0.2">
      <c r="A281" s="126"/>
      <c r="B281" s="126"/>
      <c r="C281" s="126"/>
      <c r="D281" s="126"/>
    </row>
    <row r="282" spans="1:4" x14ac:dyDescent="0.2">
      <c r="A282" s="126"/>
      <c r="B282" s="126"/>
      <c r="C282" s="126"/>
      <c r="D282" s="126"/>
    </row>
    <row r="283" spans="1:4" x14ac:dyDescent="0.2">
      <c r="A283" s="126"/>
      <c r="B283" s="126"/>
      <c r="C283" s="126"/>
      <c r="D283" s="126"/>
    </row>
    <row r="284" spans="1:4" x14ac:dyDescent="0.2">
      <c r="A284" s="126"/>
      <c r="B284" s="126"/>
      <c r="C284" s="126"/>
      <c r="D284" s="126"/>
    </row>
    <row r="285" spans="1:4" x14ac:dyDescent="0.2">
      <c r="A285" s="126"/>
      <c r="B285" s="126"/>
      <c r="C285" s="126"/>
      <c r="D285" s="126"/>
    </row>
    <row r="286" spans="1:4" x14ac:dyDescent="0.2">
      <c r="A286" s="126"/>
      <c r="B286" s="126"/>
      <c r="C286" s="126"/>
      <c r="D286" s="126"/>
    </row>
    <row r="287" spans="1:4" x14ac:dyDescent="0.2">
      <c r="A287" s="126"/>
      <c r="B287" s="126"/>
      <c r="C287" s="126"/>
      <c r="D287" s="126"/>
    </row>
    <row r="288" spans="1:4" x14ac:dyDescent="0.2">
      <c r="A288" s="126"/>
      <c r="B288" s="126"/>
      <c r="C288" s="126"/>
      <c r="D288" s="126"/>
    </row>
    <row r="289" spans="1:4" x14ac:dyDescent="0.2">
      <c r="A289" s="126"/>
      <c r="B289" s="126"/>
      <c r="C289" s="126"/>
      <c r="D289" s="126"/>
    </row>
    <row r="290" spans="1:4" x14ac:dyDescent="0.2">
      <c r="A290" s="126"/>
      <c r="B290" s="126"/>
      <c r="C290" s="126"/>
      <c r="D290" s="126"/>
    </row>
  </sheetData>
  <mergeCells count="11">
    <mergeCell ref="A8:A9"/>
    <mergeCell ref="B8:B9"/>
    <mergeCell ref="C8:C9"/>
    <mergeCell ref="D8:D9"/>
    <mergeCell ref="E8:E9"/>
    <mergeCell ref="A6:E6"/>
    <mergeCell ref="A1:E1"/>
    <mergeCell ref="A2:E2"/>
    <mergeCell ref="A3:E3"/>
    <mergeCell ref="A4:E4"/>
    <mergeCell ref="A5:F5"/>
  </mergeCells>
  <pageMargins left="0.78740157480314965" right="0.27559055118110237" top="0.98425196850393704" bottom="0.78740157480314965" header="0.51181102362204722" footer="0.51181102362204722"/>
  <pageSetup paperSize="9" scale="68" fitToHeight="0" orientation="portrait" r:id="rId1"/>
  <headerFooter alignWithMargins="0"/>
  <rowBreaks count="7" manualBreakCount="7">
    <brk id="26" max="5" man="1"/>
    <brk id="49" max="5" man="1"/>
    <brk id="81" max="5" man="1"/>
    <brk id="106" max="5" man="1"/>
    <brk id="129" max="5" man="1"/>
    <brk id="151" max="5" man="1"/>
    <brk id="17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СВОДНАЯ БР Изм. в июле15.07</vt:lpstr>
      <vt:lpstr>'СВОДНАЯ БР Изм. в июле15.07'!Область_печати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2019-07-24T13:22:19Z</dcterms:modified>
</cp:coreProperties>
</file>